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zdomf\Desktop\02\Negocios\"/>
    </mc:Choice>
  </mc:AlternateContent>
  <xr:revisionPtr revIDLastSave="0" documentId="8_{10A324EA-7D11-461F-891B-F929B59A7F4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Modo de Exibição de Calendário" sheetId="3" r:id="rId1"/>
    <sheet name="Controlador de licença do fu..." sheetId="1" r:id="rId2"/>
    <sheet name="Lista de Funcionários" sheetId="2" r:id="rId3"/>
    <sheet name="Tipos de Licença" sheetId="4" r:id="rId4"/>
    <sheet name="Feriados da Empresa" sheetId="5" r:id="rId5"/>
  </sheets>
  <externalReferences>
    <externalReference r:id="rId6"/>
  </externalReferences>
  <definedNames>
    <definedName name="_xlnm._FilterDatabase" localSheetId="0" hidden="1">'[1]Calendar View'!$H$19:$K$22</definedName>
    <definedName name="Ano_Civil">'Modo de Exibição de Calendário'!$C$3</definedName>
    <definedName name="lstDatasI">ControladorLicença[Data de início]</definedName>
    <definedName name="lstDatasT">ControladorLicença[Data de Término]</definedName>
    <definedName name="lstFeriados">Feriados_da_Empresa[Feriados da Empresa]</definedName>
    <definedName name="lstFuncionários">Funcionários[Nomes dos Funcionários]</definedName>
    <definedName name="lstNomesFunc">ControladorLicença[Nome do Funcionário]</definedName>
    <definedName name="lstTiposF">ControladorLicença[Tipo de Licença]</definedName>
    <definedName name="lstTiposFeriados">TiposdeLicença[Lista de Tipos de Licença]</definedName>
    <definedName name="RegiãoTítuloColuna..AC22.1">'Modo de Exibição de Calendário'!$C$19:$E$19</definedName>
    <definedName name="Título1">RegistroDeFrequência[[#Headers],[Dia da Semana/Mês]]</definedName>
    <definedName name="Título2">ControladorLicença[[#Headers],[Nome do Funcionário]]</definedName>
    <definedName name="TítuloColuna3">Funcionários[[#Headers],[Nomes dos Funcionários]]</definedName>
    <definedName name="TítuloColuna4">TiposdeLicença[[#Headers],[Lista de Tipos de Licença]]</definedName>
    <definedName name="TítuloColuna5">Feriados_da_Empresa[[#Headers],[Feriados da Empresa]]</definedName>
    <definedName name="valSelFuncionário">'Modo de Exibição de Calendário'!$C$2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5" l="1"/>
  <c r="B5" i="5"/>
  <c r="B4" i="5"/>
  <c r="B6" i="5"/>
  <c r="B8" i="5"/>
  <c r="B9" i="5"/>
  <c r="D11" i="1" l="1"/>
  <c r="D24" i="1"/>
  <c r="D22" i="1"/>
  <c r="D21" i="1"/>
  <c r="D20" i="1"/>
  <c r="D19" i="1"/>
  <c r="D18" i="1"/>
  <c r="D12" i="1"/>
  <c r="D9" i="1"/>
  <c r="D8" i="1"/>
  <c r="D7" i="1"/>
  <c r="C22" i="1"/>
  <c r="C24" i="1"/>
  <c r="C21" i="1"/>
  <c r="C20" i="1"/>
  <c r="C19" i="1"/>
  <c r="C18" i="1"/>
  <c r="C12" i="1"/>
  <c r="C11" i="1"/>
  <c r="C9" i="1"/>
  <c r="C8" i="1"/>
  <c r="C7" i="1"/>
  <c r="D4" i="1"/>
  <c r="D5" i="1"/>
  <c r="D6" i="1"/>
  <c r="D10" i="1"/>
  <c r="D13" i="1"/>
  <c r="D14" i="1"/>
  <c r="D15" i="1"/>
  <c r="D16" i="1"/>
  <c r="D17" i="1"/>
  <c r="D23" i="1"/>
  <c r="D25" i="1"/>
  <c r="D26" i="1"/>
  <c r="C4" i="1"/>
  <c r="C5" i="1"/>
  <c r="C6" i="1"/>
  <c r="C10" i="1"/>
  <c r="C13" i="1"/>
  <c r="C14" i="1"/>
  <c r="C15" i="1"/>
  <c r="C16" i="1"/>
  <c r="C17" i="1"/>
  <c r="C23" i="1"/>
  <c r="C25" i="1"/>
  <c r="C26" i="1"/>
  <c r="F17" i="1" l="1"/>
  <c r="F13" i="1"/>
  <c r="F4" i="1"/>
  <c r="F8" i="1"/>
  <c r="F24" i="1"/>
  <c r="F16" i="1"/>
  <c r="F19" i="1"/>
  <c r="F22" i="1"/>
  <c r="F25" i="1"/>
  <c r="F15" i="1"/>
  <c r="F6" i="1"/>
  <c r="F11" i="1"/>
  <c r="F20" i="1"/>
  <c r="F18" i="1"/>
  <c r="F26" i="1"/>
  <c r="F10" i="1"/>
  <c r="F9" i="1"/>
  <c r="F23" i="1"/>
  <c r="F14" i="1"/>
  <c r="F5" i="1"/>
  <c r="F7" i="1"/>
  <c r="F12" i="1"/>
  <c r="F21" i="1"/>
  <c r="C3" i="3"/>
  <c r="AG21" i="3" l="1"/>
  <c r="AA21" i="3"/>
  <c r="AA22" i="3" s="1"/>
  <c r="AG20" i="3"/>
  <c r="U21" i="3"/>
  <c r="AA20" i="3"/>
  <c r="O21" i="3"/>
  <c r="U20" i="3"/>
  <c r="C21" i="3"/>
  <c r="O20" i="3"/>
  <c r="C20" i="3"/>
  <c r="I21" i="3"/>
  <c r="I20" i="3"/>
  <c r="C7" i="3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I7" i="3" s="1"/>
  <c r="AJ7" i="3" s="1"/>
  <c r="AK7" i="3" s="1"/>
  <c r="C11" i="3"/>
  <c r="D11" i="3" s="1"/>
  <c r="E11" i="3" s="1"/>
  <c r="F11" i="3" s="1"/>
  <c r="G11" i="3" s="1"/>
  <c r="H11" i="3" s="1"/>
  <c r="I11" i="3" s="1"/>
  <c r="C15" i="3"/>
  <c r="C8" i="3"/>
  <c r="D8" i="3" s="1"/>
  <c r="E8" i="3" s="1"/>
  <c r="F8" i="3" s="1"/>
  <c r="G8" i="3" s="1"/>
  <c r="H8" i="3" s="1"/>
  <c r="I8" i="3" s="1"/>
  <c r="C12" i="3"/>
  <c r="D12" i="3" s="1"/>
  <c r="E12" i="3" s="1"/>
  <c r="C16" i="3"/>
  <c r="D16" i="3" s="1"/>
  <c r="E16" i="3" s="1"/>
  <c r="F16" i="3" s="1"/>
  <c r="G16" i="3" s="1"/>
  <c r="H16" i="3" s="1"/>
  <c r="I16" i="3" s="1"/>
  <c r="C9" i="3"/>
  <c r="D9" i="3" s="1"/>
  <c r="E9" i="3" s="1"/>
  <c r="C13" i="3"/>
  <c r="D13" i="3" s="1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K13" i="3" s="1"/>
  <c r="C17" i="3"/>
  <c r="D17" i="3" s="1"/>
  <c r="E17" i="3" s="1"/>
  <c r="C6" i="3"/>
  <c r="D6" i="3" s="1"/>
  <c r="E6" i="3" s="1"/>
  <c r="C10" i="3"/>
  <c r="D10" i="3" s="1"/>
  <c r="E10" i="3" s="1"/>
  <c r="F10" i="3" s="1"/>
  <c r="C14" i="3"/>
  <c r="D14" i="3" s="1"/>
  <c r="E14" i="3" s="1"/>
  <c r="O22" i="3" l="1"/>
  <c r="U22" i="3"/>
  <c r="AG22" i="3"/>
  <c r="I22" i="3"/>
  <c r="C22" i="3"/>
  <c r="AL7" i="3"/>
  <c r="AL13" i="3"/>
  <c r="AL9" i="3"/>
  <c r="F9" i="3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G10" i="3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I10" i="3" s="1"/>
  <c r="AJ10" i="3" s="1"/>
  <c r="AK10" i="3" s="1"/>
  <c r="F6" i="3"/>
  <c r="G6" i="3" s="1"/>
  <c r="H6" i="3" s="1"/>
  <c r="I6" i="3" s="1"/>
  <c r="J6" i="3" s="1"/>
  <c r="F14" i="3"/>
  <c r="G14" i="3" s="1"/>
  <c r="H14" i="3" s="1"/>
  <c r="I14" i="3" s="1"/>
  <c r="F17" i="3"/>
  <c r="G17" i="3" s="1"/>
  <c r="H17" i="3" s="1"/>
  <c r="I17" i="3" s="1"/>
  <c r="F12" i="3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AG12" i="3" s="1"/>
  <c r="AH12" i="3" s="1"/>
  <c r="AI12" i="3" s="1"/>
  <c r="AJ12" i="3" s="1"/>
  <c r="AK12" i="3" s="1"/>
  <c r="AL12" i="3" s="1"/>
  <c r="D15" i="3"/>
  <c r="E15" i="3" s="1"/>
  <c r="J8" i="3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W8" i="3" s="1"/>
  <c r="X8" i="3" s="1"/>
  <c r="Y8" i="3" s="1"/>
  <c r="Z8" i="3" s="1"/>
  <c r="AA8" i="3" s="1"/>
  <c r="AB8" i="3" s="1"/>
  <c r="AC8" i="3" s="1"/>
  <c r="AD8" i="3" s="1"/>
  <c r="AE8" i="3" s="1"/>
  <c r="AF8" i="3" s="1"/>
  <c r="AG8" i="3" s="1"/>
  <c r="AH8" i="3" s="1"/>
  <c r="AI8" i="3" s="1"/>
  <c r="AJ8" i="3" s="1"/>
  <c r="AK8" i="3" s="1"/>
  <c r="J17" i="3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J11" i="3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J16" i="3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J14" i="3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AH14" i="3" s="1"/>
  <c r="AI14" i="3" s="1"/>
  <c r="AJ14" i="3" s="1"/>
  <c r="AK14" i="3" s="1"/>
  <c r="AM12" i="3" l="1"/>
  <c r="AM9" i="3"/>
  <c r="AM13" i="3"/>
  <c r="AM7" i="3"/>
  <c r="AL11" i="3"/>
  <c r="AL10" i="3"/>
  <c r="AL17" i="3"/>
  <c r="AL14" i="3"/>
  <c r="AL8" i="3"/>
  <c r="AL16" i="3"/>
  <c r="F15" i="3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AH15" i="3" s="1"/>
  <c r="AI15" i="3" s="1"/>
  <c r="AJ15" i="3" s="1"/>
  <c r="AK15" i="3" s="1"/>
  <c r="K6" i="3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N13" i="3" l="1"/>
  <c r="AN7" i="3"/>
  <c r="AN9" i="3"/>
  <c r="AN12" i="3"/>
  <c r="AM17" i="3"/>
  <c r="AM14" i="3"/>
  <c r="AM16" i="3"/>
  <c r="AM10" i="3"/>
  <c r="AM8" i="3"/>
  <c r="AM11" i="3"/>
  <c r="AL15" i="3"/>
  <c r="AL6" i="3"/>
  <c r="AO9" i="3" l="1"/>
  <c r="AO12" i="3"/>
  <c r="AO7" i="3"/>
  <c r="AO13" i="3"/>
  <c r="AN14" i="3"/>
  <c r="AN10" i="3"/>
  <c r="AN16" i="3"/>
  <c r="AN11" i="3"/>
  <c r="AN8" i="3"/>
  <c r="AN17" i="3"/>
  <c r="AM6" i="3"/>
  <c r="AM15" i="3"/>
  <c r="AP12" i="3" l="1"/>
  <c r="AP9" i="3"/>
  <c r="AP13" i="3"/>
  <c r="AP7" i="3"/>
  <c r="AO11" i="3"/>
  <c r="AO16" i="3"/>
  <c r="AO17" i="3"/>
  <c r="AO10" i="3"/>
  <c r="AO8" i="3"/>
  <c r="AO14" i="3"/>
  <c r="AN15" i="3"/>
  <c r="AN6" i="3"/>
  <c r="AQ7" i="3" l="1"/>
  <c r="AR7" i="3" s="1"/>
  <c r="AQ13" i="3"/>
  <c r="AR13" i="3" s="1"/>
  <c r="AQ9" i="3"/>
  <c r="AR9" i="3" s="1"/>
  <c r="AQ12" i="3"/>
  <c r="AR12" i="3" s="1"/>
  <c r="AP14" i="3"/>
  <c r="AP16" i="3"/>
  <c r="AP8" i="3"/>
  <c r="AP11" i="3"/>
  <c r="AP10" i="3"/>
  <c r="AP17" i="3"/>
  <c r="AO6" i="3"/>
  <c r="AO15" i="3"/>
  <c r="AQ8" i="3" l="1"/>
  <c r="AR8" i="3" s="1"/>
  <c r="AQ11" i="3"/>
  <c r="AR11" i="3" s="1"/>
  <c r="AQ17" i="3"/>
  <c r="AR17" i="3" s="1"/>
  <c r="AQ16" i="3"/>
  <c r="AR16" i="3" s="1"/>
  <c r="AQ10" i="3"/>
  <c r="AR10" i="3" s="1"/>
  <c r="AQ14" i="3"/>
  <c r="AR14" i="3" s="1"/>
  <c r="AP15" i="3"/>
  <c r="AP6" i="3"/>
  <c r="AQ6" i="3" l="1"/>
  <c r="AR6" i="3" s="1"/>
  <c r="AQ15" i="3"/>
  <c r="AR15" i="3" s="1"/>
</calcChain>
</file>

<file path=xl/sharedStrings.xml><?xml version="1.0" encoding="utf-8"?>
<sst xmlns="http://schemas.openxmlformats.org/spreadsheetml/2006/main" count="140" uniqueCount="88">
  <si>
    <t>CONTROLE DE FREQUÊNCIA DE FUNCIONÁRIOS</t>
  </si>
  <si>
    <t>Selecione um funcionário:</t>
  </si>
  <si>
    <t>Inserir Ano:</t>
  </si>
  <si>
    <t>Dia da Semana/Mês</t>
  </si>
  <si>
    <t>Janeiro</t>
  </si>
  <si>
    <t>Fevereiro</t>
  </si>
  <si>
    <t>Março</t>
  </si>
  <si>
    <t>Abril</t>
  </si>
  <si>
    <t>Mai</t>
  </si>
  <si>
    <t>Junho</t>
  </si>
  <si>
    <t>Julho</t>
  </si>
  <si>
    <t>Agosto</t>
  </si>
  <si>
    <t>Setembro</t>
  </si>
  <si>
    <t>Outubro</t>
  </si>
  <si>
    <t>Novembro</t>
  </si>
  <si>
    <t>Dezembro</t>
  </si>
  <si>
    <t>ESTATÍSTICAS PRINCIPAIS</t>
  </si>
  <si>
    <t>Funcionário 1</t>
  </si>
  <si>
    <t>DOM</t>
  </si>
  <si>
    <t>SEG</t>
  </si>
  <si>
    <t>TER</t>
  </si>
  <si>
    <t>QUA</t>
  </si>
  <si>
    <t>QUI</t>
  </si>
  <si>
    <t>SEX</t>
  </si>
  <si>
    <t>SÁB</t>
  </si>
  <si>
    <t xml:space="preserve">DOM   </t>
  </si>
  <si>
    <t xml:space="preserve">SEG   </t>
  </si>
  <si>
    <t xml:space="preserve">TER   </t>
  </si>
  <si>
    <t xml:space="preserve">QUA   </t>
  </si>
  <si>
    <t xml:space="preserve">QUI   </t>
  </si>
  <si>
    <t>N º de dias de licença médica</t>
  </si>
  <si>
    <t xml:space="preserve">SEX   </t>
  </si>
  <si>
    <t xml:space="preserve">SÁB   </t>
  </si>
  <si>
    <t xml:space="preserve">DOM    </t>
  </si>
  <si>
    <t xml:space="preserve">SEG    </t>
  </si>
  <si>
    <t xml:space="preserve">TER    </t>
  </si>
  <si>
    <t>Férias</t>
  </si>
  <si>
    <t xml:space="preserve">QUA    </t>
  </si>
  <si>
    <t xml:space="preserve">QUI    </t>
  </si>
  <si>
    <t xml:space="preserve">SEX    </t>
  </si>
  <si>
    <t xml:space="preserve">SÁB    </t>
  </si>
  <si>
    <t xml:space="preserve">DOM     </t>
  </si>
  <si>
    <t>Luto</t>
  </si>
  <si>
    <t xml:space="preserve">SEG     </t>
  </si>
  <si>
    <t xml:space="preserve">TER     </t>
  </si>
  <si>
    <t xml:space="preserve">QUA     </t>
  </si>
  <si>
    <t xml:space="preserve">QUI  </t>
  </si>
  <si>
    <t xml:space="preserve">SEX     </t>
  </si>
  <si>
    <t>Outros</t>
  </si>
  <si>
    <t xml:space="preserve">SÁB     </t>
  </si>
  <si>
    <t xml:space="preserve">DOM </t>
  </si>
  <si>
    <t xml:space="preserve">SEG </t>
  </si>
  <si>
    <t xml:space="preserve">TER </t>
  </si>
  <si>
    <t xml:space="preserve">QUA </t>
  </si>
  <si>
    <t xml:space="preserve">QUI </t>
  </si>
  <si>
    <t xml:space="preserve">SEX </t>
  </si>
  <si>
    <t xml:space="preserve">SÁB </t>
  </si>
  <si>
    <t xml:space="preserve">DOM  </t>
  </si>
  <si>
    <t xml:space="preserve">SEG  </t>
  </si>
  <si>
    <t xml:space="preserve">TER  </t>
  </si>
  <si>
    <t xml:space="preserve">QUA  </t>
  </si>
  <si>
    <t xml:space="preserve">SEX  </t>
  </si>
  <si>
    <t xml:space="preserve">SÁB  </t>
  </si>
  <si>
    <t>Controlador de licença do funcionário</t>
  </si>
  <si>
    <t>Nome do Funcionário</t>
  </si>
  <si>
    <t>Funcionário 2</t>
  </si>
  <si>
    <t>Funcionário 3</t>
  </si>
  <si>
    <t>Funcionário 5</t>
  </si>
  <si>
    <t>Funcionário 4</t>
  </si>
  <si>
    <t>Data de início</t>
  </si>
  <si>
    <t>Data de Término</t>
  </si>
  <si>
    <t>Tipo de Licença</t>
  </si>
  <si>
    <t>Licença Médica</t>
  </si>
  <si>
    <t>Dias</t>
  </si>
  <si>
    <t>Lista de Funcionários</t>
  </si>
  <si>
    <t>Nomes dos Funcionários</t>
  </si>
  <si>
    <t>Tipos de Licença</t>
  </si>
  <si>
    <t>Lista de Tipos de Licença</t>
  </si>
  <si>
    <t>Feriados da Empresa</t>
  </si>
  <si>
    <t>Descrição</t>
  </si>
  <si>
    <t>Dia de Ano Novo (Confraternização Universal)</t>
  </si>
  <si>
    <t>Dia da Independência</t>
  </si>
  <si>
    <t>Natal</t>
  </si>
  <si>
    <t>QUI    2</t>
  </si>
  <si>
    <t>Dia do Trabalhador</t>
  </si>
  <si>
    <t>Proclamação da República</t>
  </si>
  <si>
    <t>Dias em licença</t>
  </si>
  <si>
    <t>Dias úteis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</si>
</sst>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"/>
    <numFmt numFmtId="165" formatCode="&quot;LAST YEAR &quot;\ General"/>
    <numFmt numFmtId="166" formatCode="&quot;ÚLTIMO ANO &quot;\ General"/>
  </numFmts>
  <fonts count="14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2"/>
      <color theme="0"/>
      <name val="Trebuchet MS"/>
      <family val="2"/>
      <scheme val="minor"/>
    </font>
    <font>
      <sz val="11"/>
      <color theme="3"/>
      <name val="Bookman Old Style"/>
      <family val="1"/>
      <scheme val="major"/>
    </font>
    <font>
      <b/>
      <sz val="23"/>
      <color theme="3"/>
      <name val="Bookman Old Style"/>
      <family val="1"/>
      <scheme val="major"/>
    </font>
    <font>
      <sz val="9"/>
      <color theme="3"/>
      <name val="Bookman Old Style"/>
      <family val="1"/>
      <scheme val="major"/>
    </font>
    <font>
      <b/>
      <sz val="30"/>
      <color theme="0"/>
      <name val="Bookman Old Style"/>
      <family val="1"/>
      <scheme val="major"/>
    </font>
    <font>
      <b/>
      <sz val="30"/>
      <color theme="3"/>
      <name val="Bookman Old Style"/>
      <family val="1"/>
      <scheme val="major"/>
    </font>
    <font>
      <b/>
      <sz val="26"/>
      <color theme="3"/>
      <name val="Bookman Old Style"/>
      <family val="2"/>
      <scheme val="major"/>
    </font>
    <font>
      <sz val="9"/>
      <color theme="1"/>
      <name val="Trebuchet MS"/>
      <family val="2"/>
      <scheme val="minor"/>
    </font>
    <font>
      <sz val="11"/>
      <color theme="3" tint="-0.499984740745262"/>
      <name val="Trebuchet MS"/>
      <family val="2"/>
      <scheme val="minor"/>
    </font>
    <font>
      <b/>
      <sz val="11"/>
      <color theme="9" tint="-0.499984740745262"/>
      <name val="Trebuchet MS"/>
      <family val="2"/>
      <scheme val="minor"/>
    </font>
    <font>
      <sz val="11"/>
      <color theme="1"/>
      <name val="Bookman Old Style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-0.24994659260841701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3">
    <xf numFmtId="0" fontId="0" fillId="0" borderId="0">
      <alignment vertical="center"/>
    </xf>
    <xf numFmtId="0" fontId="9" fillId="0" borderId="0" applyNumberFormat="0" applyFill="0" applyBorder="0" applyProtection="0">
      <alignment horizontal="left" vertical="center"/>
    </xf>
    <xf numFmtId="0" fontId="2" fillId="2" borderId="2">
      <alignment horizontal="center"/>
    </xf>
    <xf numFmtId="0" fontId="2" fillId="3" borderId="0" applyNumberFormat="0" applyFont="0" applyBorder="0" applyAlignment="0" applyProtection="0"/>
    <xf numFmtId="0" fontId="2" fillId="4" borderId="0" applyNumberFormat="0" applyFont="0" applyBorder="0" applyAlignment="0" applyProtection="0"/>
    <xf numFmtId="0" fontId="2" fillId="5" borderId="0" applyNumberFormat="0" applyFont="0" applyBorder="0" applyAlignment="0" applyProtection="0"/>
    <xf numFmtId="0" fontId="2" fillId="6" borderId="0" applyNumberFormat="0" applyFont="0" applyBorder="0" applyAlignment="0" applyProtection="0"/>
    <xf numFmtId="0" fontId="3" fillId="2" borderId="3">
      <alignment horizontal="left" vertical="center" wrapText="1" indent="1"/>
    </xf>
    <xf numFmtId="0" fontId="4" fillId="0" borderId="0">
      <alignment horizontal="left" vertical="center" indent="2"/>
    </xf>
    <xf numFmtId="0" fontId="7" fillId="2" borderId="0">
      <alignment horizontal="center" vertical="center"/>
    </xf>
    <xf numFmtId="0" fontId="4" fillId="0" borderId="1" applyNumberFormat="0" applyFont="0" applyFill="0" applyAlignment="0">
      <alignment horizontal="center" vertical="center"/>
    </xf>
    <xf numFmtId="0" fontId="1" fillId="0" borderId="0">
      <alignment horizontal="left" vertical="center" wrapText="1" indent="1"/>
    </xf>
    <xf numFmtId="0" fontId="13" fillId="0" borderId="0">
      <alignment horizontal="left" vertical="center" indent="1"/>
    </xf>
    <xf numFmtId="1" fontId="1" fillId="0" borderId="0">
      <alignment horizontal="center" vertical="center"/>
    </xf>
    <xf numFmtId="14" fontId="1" fillId="0" borderId="0">
      <alignment horizontal="left" vertical="center" indent="1"/>
    </xf>
    <xf numFmtId="0" fontId="2" fillId="7" borderId="0" applyProtection="0">
      <alignment horizontal="center" vertical="center"/>
    </xf>
    <xf numFmtId="0" fontId="4" fillId="0" borderId="0" applyFill="0" applyProtection="0">
      <alignment horizontal="right" indent="1"/>
    </xf>
    <xf numFmtId="0" fontId="4" fillId="0" borderId="0" applyFill="0" applyProtection="0">
      <alignment horizontal="center" vertical="center"/>
    </xf>
    <xf numFmtId="165" fontId="11" fillId="0" borderId="0" applyFill="0" applyProtection="0">
      <alignment horizontal="center" vertical="center"/>
    </xf>
    <xf numFmtId="0" fontId="12" fillId="0" borderId="0" applyFill="0" applyProtection="0">
      <alignment horizontal="center" vertical="center"/>
    </xf>
    <xf numFmtId="164" fontId="1" fillId="0" borderId="0" applyFont="0" applyFill="0" applyBorder="0">
      <alignment horizontal="center" vertical="center"/>
    </xf>
    <xf numFmtId="0" fontId="2" fillId="7" borderId="0" applyNumberFormat="0" applyBorder="0" applyProtection="0">
      <alignment horizontal="center" vertical="center"/>
    </xf>
    <xf numFmtId="0" fontId="3" fillId="2" borderId="3">
      <alignment horizontal="left" vertical="center" indent="1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1" applyBorder="1" applyAlignment="1">
      <alignment horizontal="left" vertical="center" wrapText="1" indent="1"/>
    </xf>
    <xf numFmtId="0" fontId="9" fillId="0" borderId="0" xfId="1" applyBorder="1">
      <alignment horizontal="left" vertical="center"/>
    </xf>
    <xf numFmtId="0" fontId="9" fillId="0" borderId="0" xfId="1" applyFill="1" applyBorder="1">
      <alignment horizontal="left" vertical="center"/>
    </xf>
    <xf numFmtId="0" fontId="4" fillId="0" borderId="1" xfId="10">
      <alignment horizontal="center" vertical="center"/>
    </xf>
    <xf numFmtId="0" fontId="1" fillId="0" borderId="0" xfId="11">
      <alignment horizontal="left" vertical="center" wrapText="1" indent="1"/>
    </xf>
    <xf numFmtId="0" fontId="13" fillId="0" borderId="0" xfId="12">
      <alignment horizontal="left" vertical="center" indent="1"/>
    </xf>
    <xf numFmtId="1" fontId="1" fillId="0" borderId="0" xfId="13">
      <alignment horizontal="center" vertical="center"/>
    </xf>
    <xf numFmtId="14" fontId="1" fillId="0" borderId="0" xfId="14">
      <alignment horizontal="left" vertical="center" indent="1"/>
    </xf>
    <xf numFmtId="0" fontId="4" fillId="0" borderId="0" xfId="0" applyFont="1" applyBorder="1" applyAlignment="1">
      <alignment horizontal="right" vertical="center" indent="1"/>
    </xf>
    <xf numFmtId="0" fontId="4" fillId="0" borderId="0" xfId="8">
      <alignment horizontal="left" vertical="center" indent="2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16">
      <alignment horizontal="right" indent="1"/>
    </xf>
    <xf numFmtId="0" fontId="0" fillId="0" borderId="0" xfId="0" quotePrefix="1">
      <alignment vertical="center"/>
    </xf>
    <xf numFmtId="164" fontId="0" fillId="0" borderId="0" xfId="20" applyFont="1" applyFill="1" applyBorder="1">
      <alignment horizontal="center" vertical="center"/>
    </xf>
    <xf numFmtId="0" fontId="9" fillId="0" borderId="0" xfId="1">
      <alignment horizontal="left" vertical="center"/>
    </xf>
    <xf numFmtId="0" fontId="0" fillId="0" borderId="0" xfId="0" applyAlignment="1">
      <alignment vertical="center" wrapText="1"/>
    </xf>
    <xf numFmtId="0" fontId="4" fillId="0" borderId="1" xfId="1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11" applyFont="1">
      <alignment horizontal="left" vertical="center" wrapText="1" indent="1"/>
    </xf>
    <xf numFmtId="0" fontId="3" fillId="2" borderId="3" xfId="7">
      <alignment horizontal="left" vertical="center" wrapText="1" indent="1"/>
    </xf>
    <xf numFmtId="0" fontId="3" fillId="2" borderId="3" xfId="22">
      <alignment horizontal="left" vertical="center" indent="1"/>
    </xf>
    <xf numFmtId="0" fontId="7" fillId="2" borderId="0" xfId="9" applyAlignment="1">
      <alignment horizontal="center" vertical="center"/>
    </xf>
    <xf numFmtId="0" fontId="4" fillId="0" borderId="0" xfId="17" applyAlignment="1">
      <alignment horizontal="center" vertical="center" wrapText="1"/>
    </xf>
    <xf numFmtId="166" fontId="11" fillId="0" borderId="0" xfId="18" applyNumberFormat="1" applyAlignment="1">
      <alignment horizontal="center" vertical="center"/>
    </xf>
    <xf numFmtId="0" fontId="12" fillId="0" borderId="0" xfId="19" applyFill="1" applyAlignment="1">
      <alignment horizontal="center" vertical="center"/>
    </xf>
    <xf numFmtId="0" fontId="12" fillId="0" borderId="0" xfId="19" applyAlignment="1">
      <alignment horizontal="center" vertical="center"/>
    </xf>
    <xf numFmtId="0" fontId="8" fillId="5" borderId="0" xfId="5" applyFont="1" applyBorder="1" applyAlignment="1">
      <alignment horizontal="center" vertical="center"/>
    </xf>
    <xf numFmtId="0" fontId="8" fillId="3" borderId="0" xfId="3" applyFont="1" applyBorder="1" applyAlignment="1">
      <alignment horizontal="center" vertical="center"/>
    </xf>
    <xf numFmtId="0" fontId="8" fillId="6" borderId="0" xfId="6" applyFont="1" applyBorder="1" applyAlignment="1">
      <alignment horizontal="center" vertical="center"/>
    </xf>
    <xf numFmtId="0" fontId="8" fillId="4" borderId="0" xfId="4" applyFont="1" applyBorder="1" applyAlignment="1">
      <alignment horizontal="center" vertical="center"/>
    </xf>
  </cellXfs>
  <cellStyles count="23">
    <cellStyle name="Borda Direita" xfId="10" xr:uid="{00000000-0005-0000-0000-000000000000}"/>
    <cellStyle name="Cabeçalhos da Tabela" xfId="12" xr:uid="{00000000-0005-0000-0000-000001000000}"/>
    <cellStyle name="Célula Vinculada" xfId="2" builtinId="24" customBuiltin="1"/>
    <cellStyle name="Datas da Tabela" xfId="14" xr:uid="{00000000-0005-0000-0000-000003000000}"/>
    <cellStyle name="Detalhes da tabela" xfId="11" xr:uid="{00000000-0005-0000-0000-000004000000}"/>
    <cellStyle name="Dias" xfId="20" xr:uid="{00000000-0005-0000-0000-000005000000}"/>
    <cellStyle name="Dias da Tabela" xfId="13" xr:uid="{00000000-0005-0000-0000-000006000000}"/>
    <cellStyle name="Dias_Em_Licença" xfId="9" xr:uid="{00000000-0005-0000-0000-000007000000}"/>
    <cellStyle name="Ênfase1" xfId="3" builtinId="29" customBuiltin="1"/>
    <cellStyle name="Ênfase3" xfId="4" builtinId="37" customBuiltin="1"/>
    <cellStyle name="Ênfase4" xfId="5" builtinId="41" customBuiltin="1"/>
    <cellStyle name="Ênfase5" xfId="6" builtinId="45" customBuiltin="1"/>
    <cellStyle name="Entrada_ano" xfId="22" xr:uid="{00000000-0005-0000-0000-00000C000000}"/>
    <cellStyle name="Hiperlink" xfId="15" builtinId="8" customBuiltin="1"/>
    <cellStyle name="Hiperlink Visitado" xfId="21" builtinId="9" customBuiltin="1"/>
    <cellStyle name="Meses" xfId="8" xr:uid="{00000000-0005-0000-0000-00000F000000}"/>
    <cellStyle name="Normal" xfId="0" builtinId="0" customBuiltin="1"/>
    <cellStyle name="Seleção" xfId="7" xr:uid="{00000000-0005-0000-0000-000011000000}"/>
    <cellStyle name="Título" xfId="1" builtinId="15" customBuiltin="1"/>
    <cellStyle name="Título 1" xfId="16" builtinId="16" customBuiltin="1"/>
    <cellStyle name="Título 2" xfId="17" builtinId="17" customBuiltin="1"/>
    <cellStyle name="Título 3" xfId="18" builtinId="18" customBuiltin="1"/>
    <cellStyle name="Título 4" xfId="19" builtinId="19" customBuiltin="1"/>
  </cellStyles>
  <dxfs count="29">
    <dxf>
      <font>
        <strike val="0"/>
        <outline val="0"/>
        <shadow val="0"/>
        <u val="none"/>
        <vertAlign val="baseline"/>
        <sz val="10"/>
        <color theme="1"/>
        <name val="Trebuchet MS"/>
        <scheme val="minor"/>
      </font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0" tint="-0.14996795556505021"/>
      </font>
      <numFmt numFmtId="167" formatCode="[$-416]dddd\,\ mmmm\ d\,\ yyyy"/>
    </dxf>
    <dxf>
      <border>
        <top style="thin">
          <color theme="1"/>
        </top>
        <bottom style="thin">
          <color theme="1"/>
        </bottom>
      </border>
    </dxf>
    <dxf>
      <border>
        <top style="thin">
          <color theme="1"/>
        </top>
        <bottom style="thin">
          <color theme="1"/>
        </bottom>
      </border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  <border>
        <bottom style="thin">
          <color theme="0" tint="-0.249977111117893"/>
        </bottom>
      </border>
    </dxf>
    <dxf>
      <font>
        <color theme="1"/>
      </font>
      <fill>
        <patternFill patternType="solid">
          <fgColor theme="0" tint="-0.249977111117893"/>
          <bgColor theme="0" tint="-0.249977111117893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</border>
    </dxf>
    <dxf>
      <fill>
        <patternFill patternType="solid">
          <fgColor theme="0" tint="-0.14996795556505021"/>
          <bgColor theme="0" tint="-4.9989318521683403E-2"/>
        </patternFill>
      </fill>
      <border>
        <left style="thin">
          <color theme="0" tint="-0.249977111117893"/>
        </left>
        <right style="thin">
          <color theme="0" tint="-0.249977111117893"/>
        </right>
        <vertical style="thin">
          <color theme="1" tint="0.34998626667073579"/>
        </vertical>
      </border>
    </dxf>
    <dxf>
      <fill>
        <patternFill patternType="solid">
          <fgColor theme="0" tint="-0.14996795556505021"/>
          <bgColor theme="0" tint="-4.9989318521683403E-2"/>
        </patternFill>
      </fill>
      <border>
        <top style="thin">
          <color theme="0" tint="-0.249977111117893"/>
        </top>
        <bottom style="thin">
          <color theme="0" tint="-0.249977111117893"/>
        </bottom>
      </border>
    </dxf>
    <dxf>
      <font>
        <color theme="0"/>
      </font>
      <fill>
        <patternFill patternType="solid">
          <fgColor theme="1"/>
          <bgColor theme="1"/>
        </patternFill>
      </fill>
      <border>
        <left/>
        <right/>
        <vertical/>
      </border>
    </dxf>
    <dxf>
      <font>
        <color theme="0"/>
      </font>
      <fill>
        <patternFill patternType="solid">
          <fgColor theme="1"/>
          <bgColor theme="1"/>
        </patternFill>
      </fill>
      <border>
        <left/>
        <right/>
        <vertical/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vertical style="thin">
          <color theme="1" tint="0.34998626667073579"/>
        </vertical>
      </border>
    </dxf>
    <dxf>
      <font>
        <b val="0"/>
        <i val="0"/>
      </font>
    </dxf>
    <dxf>
      <fill>
        <patternFill>
          <bgColor theme="2"/>
        </patternFill>
      </fill>
    </dxf>
    <dxf>
      <font>
        <b/>
        <i val="0"/>
      </font>
    </dxf>
    <dxf>
      <font>
        <color theme="0"/>
      </font>
      <fill>
        <patternFill>
          <bgColor theme="3"/>
        </patternFill>
      </fill>
      <border>
        <right/>
        <vertical style="thin">
          <color theme="0"/>
        </vertical>
      </border>
    </dxf>
    <dxf>
      <font>
        <color theme="3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ck">
          <color theme="3"/>
        </bottom>
        <vertical style="thin">
          <color theme="3" tint="0.39994506668294322"/>
        </vertical>
        <horizontal/>
      </border>
    </dxf>
  </dxfs>
  <tableStyles count="2" defaultTableStyle="Estilo de tabela de registro de frequência">
    <tableStyle name="Estilo de tabela de registro de frequência" pivot="0" count="5" xr9:uid="{00000000-0011-0000-FFFF-FFFF00000000}">
      <tableStyleElement type="wholeTable" dxfId="28"/>
      <tableStyleElement type="headerRow" dxfId="27"/>
      <tableStyleElement type="firstColumn" dxfId="26"/>
      <tableStyleElement type="firstRowStripe" dxfId="25"/>
      <tableStyleElement type="firstHeaderCell" dxfId="24"/>
    </tableStyle>
    <tableStyle name="Relatório de Licenças" table="0" count="13" xr9:uid="{00000000-0011-0000-FFFF-FFFF01000000}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thir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endar%20Vie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 View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gistroDeFrequência" displayName="RegistroDeFrequência" ref="B5:AR17" totalsRowShown="0">
  <autoFilter ref="B5:AR1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</autoFilter>
  <tableColumns count="43">
    <tableColumn id="1" xr3:uid="{00000000-0010-0000-0000-000001000000}" name="Dia da Semana/Mês" dataCellStyle="Meses"/>
    <tableColumn id="6" xr3:uid="{00000000-0010-0000-0000-000006000000}" name="DOM" dataCellStyle="Dias">
      <calculatedColumnFormula>IFERROR(IF(TEXT(DATE(Ano_Civil,ROW($A1),1),"ddd")=LEFT(C$5,3),DATE(Ano_Civil,ROW($A1),1),""),"")</calculatedColumnFormula>
    </tableColumn>
    <tableColumn id="7" xr3:uid="{00000000-0010-0000-0000-000007000000}" name="SEG" dataCellStyle="Dias">
      <calculatedColumnFormula>IFERROR(IF(TEXT(DATE(Ano_Civil,ROW($A1),1),"ddd")=LEFT(D$5,3),DATE(Ano_Civil,ROW($A1),1),IF(C6&gt;=1,C6+1,"")),"")</calculatedColumnFormula>
    </tableColumn>
    <tableColumn id="8" xr3:uid="{00000000-0010-0000-0000-000008000000}" name="TER" dataCellStyle="Dias">
      <calculatedColumnFormula>IFERROR(IF(TEXT(DATE(Ano_Civil,ROW($A1),1),"ddd")=LEFT(E$5,3),DATE(Ano_Civil,ROW($A1),1),IF(D6&gt;=1,D6+1,"")),"")</calculatedColumnFormula>
    </tableColumn>
    <tableColumn id="9" xr3:uid="{00000000-0010-0000-0000-000009000000}" name="QUA" dataCellStyle="Dias">
      <calculatedColumnFormula>IFERROR(IF(TEXT(DATE(Ano_Civil,ROW($A1),1),"ddd")=LEFT(F$5,3),DATE(Ano_Civil,ROW($A1),1),IF(E6&gt;=1,E6+1,"")),"")</calculatedColumnFormula>
    </tableColumn>
    <tableColumn id="10" xr3:uid="{00000000-0010-0000-0000-00000A000000}" name="QUI" dataCellStyle="Dias">
      <calculatedColumnFormula>IFERROR(IF(TEXT(DATE(Ano_Civil,ROW($A1),1),"ddd")=LEFT(G$5,3),DATE(Ano_Civil,ROW($A1),1),IF(F6&gt;=1,F6+1,"")),"")</calculatedColumnFormula>
    </tableColumn>
    <tableColumn id="11" xr3:uid="{00000000-0010-0000-0000-00000B000000}" name="SEX" dataCellStyle="Dias">
      <calculatedColumnFormula>IFERROR(IF(TEXT(DATE(Ano_Civil,ROW($A1),1),"ddd")=LEFT(H$5,3),DATE(Ano_Civil,ROW($A1),1),IF(G6&gt;=1,G6+1,"")),"")</calculatedColumnFormula>
    </tableColumn>
    <tableColumn id="12" xr3:uid="{00000000-0010-0000-0000-00000C000000}" name="SÁB" dataCellStyle="Dias">
      <calculatedColumnFormula>IFERROR(IF(TEXT(DATE(Ano_Civil,ROW($A1),1),"ddd")=LEFT(I$5,3),DATE(Ano_Civil,ROW($A1),1),IF(H6&gt;=1,H6+1,"")),"")</calculatedColumnFormula>
    </tableColumn>
    <tableColumn id="13" xr3:uid="{00000000-0010-0000-0000-00000D000000}" name="DOM   " dataCellStyle="Dias">
      <calculatedColumnFormula>IFERROR(IF(I6&gt;=1,I6+1,""),"")</calculatedColumnFormula>
    </tableColumn>
    <tableColumn id="14" xr3:uid="{00000000-0010-0000-0000-00000E000000}" name="SEG   " dataCellStyle="Dias">
      <calculatedColumnFormula>IFERROR(IF(J6&gt;=1,J6+1,""),"")</calculatedColumnFormula>
    </tableColumn>
    <tableColumn id="15" xr3:uid="{00000000-0010-0000-0000-00000F000000}" name="TER   " dataCellStyle="Dias">
      <calculatedColumnFormula>IFERROR(IF(K6&gt;=1,K6+1,""),"")</calculatedColumnFormula>
    </tableColumn>
    <tableColumn id="16" xr3:uid="{00000000-0010-0000-0000-000010000000}" name="QUA   " dataCellStyle="Dias">
      <calculatedColumnFormula>IFERROR(IF(L6&gt;=1,L6+1,""),"")</calculatedColumnFormula>
    </tableColumn>
    <tableColumn id="17" xr3:uid="{00000000-0010-0000-0000-000011000000}" name="QUI   " dataCellStyle="Dias">
      <calculatedColumnFormula>IFERROR(IF(M6&gt;=1,M6+1,""),"")</calculatedColumnFormula>
    </tableColumn>
    <tableColumn id="18" xr3:uid="{00000000-0010-0000-0000-000012000000}" name="SEX   " dataCellStyle="Dias">
      <calculatedColumnFormula>IFERROR(IF(N6&gt;=1,N6+1,""),"")</calculatedColumnFormula>
    </tableColumn>
    <tableColumn id="19" xr3:uid="{00000000-0010-0000-0000-000013000000}" name="SÁB   " dataCellStyle="Dias">
      <calculatedColumnFormula>IFERROR(IF(O6&gt;=1,O6+1,""),"")</calculatedColumnFormula>
    </tableColumn>
    <tableColumn id="20" xr3:uid="{00000000-0010-0000-0000-000014000000}" name="DOM    " dataCellStyle="Dias">
      <calculatedColumnFormula>IFERROR(IF(P6&gt;=1,P6+1,""),"")</calculatedColumnFormula>
    </tableColumn>
    <tableColumn id="21" xr3:uid="{00000000-0010-0000-0000-000015000000}" name="SEG    " dataCellStyle="Dias">
      <calculatedColumnFormula>IFERROR(IF(Q6&gt;=1,Q6+1,""),"")</calculatedColumnFormula>
    </tableColumn>
    <tableColumn id="22" xr3:uid="{00000000-0010-0000-0000-000016000000}" name="TER    " dataCellStyle="Dias">
      <calculatedColumnFormula>IFERROR(IF(R6&gt;=1,R6+1,""),"")</calculatedColumnFormula>
    </tableColumn>
    <tableColumn id="23" xr3:uid="{00000000-0010-0000-0000-000017000000}" name="QUA    " dataCellStyle="Dias">
      <calculatedColumnFormula>IFERROR(IF(S6&gt;=1,S6+1,""),"")</calculatedColumnFormula>
    </tableColumn>
    <tableColumn id="24" xr3:uid="{00000000-0010-0000-0000-000018000000}" name="QUI    " dataCellStyle="Dias">
      <calculatedColumnFormula>IFERROR(IF(T6&gt;=1,T6+1,""),"")</calculatedColumnFormula>
    </tableColumn>
    <tableColumn id="25" xr3:uid="{00000000-0010-0000-0000-000019000000}" name="SEX    " dataCellStyle="Dias">
      <calculatedColumnFormula>IFERROR(IF(U6&gt;=1,U6+1,""),"")</calculatedColumnFormula>
    </tableColumn>
    <tableColumn id="26" xr3:uid="{00000000-0010-0000-0000-00001A000000}" name="SÁB    " dataCellStyle="Dias">
      <calculatedColumnFormula>IFERROR(IF(V6&gt;=1,V6+1,""),"")</calculatedColumnFormula>
    </tableColumn>
    <tableColumn id="27" xr3:uid="{00000000-0010-0000-0000-00001B000000}" name="DOM     " dataCellStyle="Dias">
      <calculatedColumnFormula>IFERROR(IF(W6&gt;=1,W6+1,""),"")</calculatedColumnFormula>
    </tableColumn>
    <tableColumn id="28" xr3:uid="{00000000-0010-0000-0000-00001C000000}" name="SEG     " dataCellStyle="Dias">
      <calculatedColumnFormula>IFERROR(IF(X6&gt;=1,X6+1,""),"")</calculatedColumnFormula>
    </tableColumn>
    <tableColumn id="29" xr3:uid="{00000000-0010-0000-0000-00001D000000}" name="TER     " dataCellStyle="Dias">
      <calculatedColumnFormula>IFERROR(IF(Y6&gt;=1,Y6+1,""),"")</calculatedColumnFormula>
    </tableColumn>
    <tableColumn id="30" xr3:uid="{00000000-0010-0000-0000-00001E000000}" name="QUA     " dataCellStyle="Dias">
      <calculatedColumnFormula>IFERROR(IF(Z6&gt;=1,Z6+1,""),"")</calculatedColumnFormula>
    </tableColumn>
    <tableColumn id="31" xr3:uid="{00000000-0010-0000-0000-00001F000000}" name="QUI  " dataCellStyle="Dias">
      <calculatedColumnFormula>IFERROR(IF(AA6&gt;=1,AA6+1,""),"")</calculatedColumnFormula>
    </tableColumn>
    <tableColumn id="32" xr3:uid="{00000000-0010-0000-0000-000020000000}" name="SEX     " dataCellStyle="Dias">
      <calculatedColumnFormula>IFERROR(IF(AB6&gt;=1,AB6+1,""),"")</calculatedColumnFormula>
    </tableColumn>
    <tableColumn id="33" xr3:uid="{00000000-0010-0000-0000-000021000000}" name="SÁB     " dataCellStyle="Dias">
      <calculatedColumnFormula>IFERROR(IF(AC6&gt;=1,AC6+1,""),"")</calculatedColumnFormula>
    </tableColumn>
    <tableColumn id="34" xr3:uid="{00000000-0010-0000-0000-000022000000}" name="DOM " dataCellStyle="Dias">
      <calculatedColumnFormula>IFERROR(IF(AD6&gt;=1,AD6+1,""),"")</calculatedColumnFormula>
    </tableColumn>
    <tableColumn id="35" xr3:uid="{00000000-0010-0000-0000-000023000000}" name="SEG " dataCellStyle="Dias">
      <calculatedColumnFormula>IFERROR(IF(AE6&gt;=1,AE6+1,""),"")</calculatedColumnFormula>
    </tableColumn>
    <tableColumn id="36" xr3:uid="{00000000-0010-0000-0000-000024000000}" name="TER " dataCellStyle="Dias">
      <calculatedColumnFormula>IFERROR(IF(AF6&gt;=1,AF6+1,""),"")</calculatedColumnFormula>
    </tableColumn>
    <tableColumn id="37" xr3:uid="{00000000-0010-0000-0000-000025000000}" name="QUA " dataCellStyle="Dias">
      <calculatedColumnFormula>IFERROR(IF(AG6&gt;=1,AG6+1,""),"")</calculatedColumnFormula>
    </tableColumn>
    <tableColumn id="38" xr3:uid="{00000000-0010-0000-0000-000026000000}" name="QUI " dataCellStyle="Dias">
      <calculatedColumnFormula>IFERROR(IF(AH6&gt;=1,AH6+1,""),"")</calculatedColumnFormula>
    </tableColumn>
    <tableColumn id="39" xr3:uid="{00000000-0010-0000-0000-000027000000}" name="SEX " dataCellStyle="Dias">
      <calculatedColumnFormula>IFERROR(IF(AI6&gt;=1,AI6+1,""),"")</calculatedColumnFormula>
    </tableColumn>
    <tableColumn id="40" xr3:uid="{00000000-0010-0000-0000-000028000000}" name="SÁB " dataCellStyle="Dias">
      <calculatedColumnFormula>IFERROR(IF(AJ6&gt;=1,AJ6+1,""),"")</calculatedColumnFormula>
    </tableColumn>
    <tableColumn id="41" xr3:uid="{00000000-0010-0000-0000-000029000000}" name="DOM  " dataCellStyle="Dias">
      <calculatedColumnFormula>IFERROR(IF(AND(AK6&gt;=1,AK6+1&lt;=DATE(Ano_Civil,ROW($A1)+1,0)),AK6+1,""),"")</calculatedColumnFormula>
    </tableColumn>
    <tableColumn id="42" xr3:uid="{00000000-0010-0000-0000-00002A000000}" name="SEG  " dataCellStyle="Dias">
      <calculatedColumnFormula>IFERROR(IF(AND(AL6&gt;=1,AL6+1&lt;=DATE(Ano_Civil,ROW($A1)+1,0)),AL6+1,""),"")</calculatedColumnFormula>
    </tableColumn>
    <tableColumn id="43" xr3:uid="{00000000-0010-0000-0000-00002B000000}" name="TER  " dataCellStyle="Dias">
      <calculatedColumnFormula>IFERROR(IF(AND(AM6&gt;=1,AM6+1&lt;=DATE(Ano_Civil,ROW($A1)+1,0)),AM6+1,""),"")</calculatedColumnFormula>
    </tableColumn>
    <tableColumn id="44" xr3:uid="{00000000-0010-0000-0000-00002C000000}" name="QUA  " dataCellStyle="Dias">
      <calculatedColumnFormula>IFERROR(IF(AND(AN6&gt;=1,AN6+1&lt;=DATE(Ano_Civil,ROW($A1)+1,0)),AN6+1,""),"")</calculatedColumnFormula>
    </tableColumn>
    <tableColumn id="45" xr3:uid="{00000000-0010-0000-0000-00002D000000}" name="QUI    2" dataCellStyle="Dias">
      <calculatedColumnFormula>IFERROR(IF(AND(AO6&gt;=1,AO6+1&lt;=DATE(Ano_Civil,ROW($A1)+1,0)),AO6+1,""),"")</calculatedColumnFormula>
    </tableColumn>
    <tableColumn id="46" xr3:uid="{00000000-0010-0000-0000-00002E000000}" name="SEX  " dataCellStyle="Dias">
      <calculatedColumnFormula>IFERROR(IF(AND(AP6&gt;=1,AP6+1&lt;=DATE(Ano_Civil,ROW($A1)+1,0)),AP6+1,""),"")</calculatedColumnFormula>
    </tableColumn>
    <tableColumn id="47" xr3:uid="{00000000-0010-0000-0000-00002F000000}" name="SÁB  " dataCellStyle="Dias">
      <calculatedColumnFormula>IFERROR(IF(AND(AQ6&gt;=1,AQ6+1&lt;=DATE(Ano_Civil,ROW($A1)+1,0)),AQ6+1,""),"")</calculatedColumnFormula>
    </tableColumn>
  </tableColumns>
  <tableStyleInfo name="Estilo de tabela de registro de frequência" showFirstColumn="0" showLastColumn="0" showRowStripes="1" showColumnStripes="0"/>
  <extLst>
    <ext xmlns:x14="http://schemas.microsoft.com/office/spreadsheetml/2009/9/main" uri="{504A1905-F514-4f6f-8877-14C23A59335A}">
      <x14:table altTextSummary="O registro de frequência de um funcionário é descrito nesta tabela. A coluna B tem o mês de cada ano, a linha correspondente a esse mês mostra a ausência para cada dia do mê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ontroladorLicença" displayName="ControladorLicença" ref="B3:F26">
  <autoFilter ref="B3:F26" xr:uid="{00000000-0009-0000-0100-000001000000}"/>
  <tableColumns count="5">
    <tableColumn id="1" xr3:uid="{00000000-0010-0000-0100-000001000000}" name="Nome do Funcionário" totalsRowLabel="Total" dataCellStyle="Detalhes da tabela"/>
    <tableColumn id="2" xr3:uid="{00000000-0010-0000-0100-000002000000}" name="Data de início" dataCellStyle="Datas da Tabela"/>
    <tableColumn id="3" xr3:uid="{00000000-0010-0000-0100-000003000000}" name="Data de Término" dataCellStyle="Datas da Tabela"/>
    <tableColumn id="4" xr3:uid="{00000000-0010-0000-0100-000004000000}" name="Tipo de Licença" dataCellStyle="Detalhes da tabela"/>
    <tableColumn id="5" xr3:uid="{00000000-0010-0000-0100-000005000000}" name="Dias" totalsRowFunction="sum" dataCellStyle="Dias da Tabela">
      <calculatedColumnFormula>NETWORKDAYS(ControladorLicença[[#This Row],[Data de início]],ControladorLicença[[#This Row],[Data de Término]],lstFeriados)</calculatedColumnFormula>
    </tableColumn>
  </tableColumns>
  <tableStyleInfo name="Estilo de tabela de registro de frequência" showFirstColumn="1" showLastColumn="0" showRowStripes="1" showColumnStripes="0"/>
  <extLst>
    <ext xmlns:x14="http://schemas.microsoft.com/office/spreadsheetml/2009/9/main" uri="{504A1905-F514-4f6f-8877-14C23A59335A}">
      <x14:table altTextSummary="Registre a licença do funcionário nesta tabela. Adicione a data de início, a data final, o tipo de licença e o número de dia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Funcionários" displayName="Funcionários" ref="B3:B8" totalsRowShown="0" headerRowCellStyle="Dias" dataCellStyle="Detalhes da tabela">
  <sortState ref="B3:B25">
    <sortCondition ref="B2:B25"/>
  </sortState>
  <tableColumns count="1">
    <tableColumn id="1" xr3:uid="{00000000-0010-0000-0200-000001000000}" name="Nomes dos Funcionários" dataCellStyle="Detalhes da tabela"/>
  </tableColumns>
  <tableStyleInfo name="Estilo de tabela de registro de frequência" showFirstColumn="0" showLastColumn="0" showRowStripes="1" showColumnStripes="0"/>
  <extLst>
    <ext xmlns:x14="http://schemas.microsoft.com/office/spreadsheetml/2009/9/main" uri="{504A1905-F514-4f6f-8877-14C23A59335A}">
      <x14:table altTextSummary="Lista dos nomes dos funcionário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iposdeLicença" displayName="TiposdeLicença" ref="B3:B7" totalsRowShown="0" dataCellStyle="Detalhes da tabela">
  <tableColumns count="1">
    <tableColumn id="1" xr3:uid="{00000000-0010-0000-0300-000001000000}" name="Lista de Tipos de Licença" dataCellStyle="Detalhes da tabela"/>
  </tableColumns>
  <tableStyleInfo name="Estilo de tabela de registro de frequência" showFirstColumn="0" showLastColumn="0" showRowStripes="1" showColumnStripes="0"/>
  <extLst>
    <ext xmlns:x14="http://schemas.microsoft.com/office/spreadsheetml/2009/9/main" uri="{504A1905-F514-4f6f-8877-14C23A59335A}">
      <x14:table altTextSummary="Lista de tipos de licença: Licença Médica, Férias, Luto e Outros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Feriados_da_Empresa" displayName="Feriados_da_Empresa" ref="B3:C9" totalsRowShown="0" dataDxfId="0">
  <tableColumns count="2">
    <tableColumn id="1" xr3:uid="{00000000-0010-0000-0400-000001000000}" name="Feriados da Empresa" dataCellStyle="Datas da Tabela"/>
    <tableColumn id="2" xr3:uid="{00000000-0010-0000-0400-000002000000}" name="Descrição" dataCellStyle="Detalhes da tabela"/>
  </tableColumns>
  <tableStyleInfo name="Estilo de tabela de registro de frequência" showFirstColumn="0" showLastColumn="0" showRowStripes="1" showColumnStripes="0"/>
  <extLst>
    <ext xmlns:x14="http://schemas.microsoft.com/office/spreadsheetml/2009/9/main" uri="{504A1905-F514-4f6f-8877-14C23A59335A}">
      <x14:table altTextSummary="Lista de feriados da empresa com descrição"/>
    </ext>
  </extLst>
</table>
</file>

<file path=xl/theme/theme1.xml><?xml version="1.0" encoding="utf-8"?>
<a:theme xmlns:a="http://schemas.openxmlformats.org/drawingml/2006/main" name="Employee Attendance Tracker">
  <a:themeElements>
    <a:clrScheme name="Custom 3">
      <a:dk1>
        <a:sysClr val="windowText" lastClr="000000"/>
      </a:dk1>
      <a:lt1>
        <a:sysClr val="window" lastClr="FFFFFF"/>
      </a:lt1>
      <a:dk2>
        <a:srgbClr val="36384E"/>
      </a:dk2>
      <a:lt2>
        <a:srgbClr val="E6E6E6"/>
      </a:lt2>
      <a:accent1>
        <a:srgbClr val="8BBEDD"/>
      </a:accent1>
      <a:accent2>
        <a:srgbClr val="53B9B4"/>
      </a:accent2>
      <a:accent3>
        <a:srgbClr val="9FD179"/>
      </a:accent3>
      <a:accent4>
        <a:srgbClr val="F6E166"/>
      </a:accent4>
      <a:accent5>
        <a:srgbClr val="F9A755"/>
      </a:accent5>
      <a:accent6>
        <a:srgbClr val="ED7669"/>
      </a:accent6>
      <a:hlink>
        <a:srgbClr val="0000FF"/>
      </a:hlink>
      <a:folHlink>
        <a:srgbClr val="800080"/>
      </a:folHlink>
    </a:clrScheme>
    <a:fontScheme name="67 employee attendance tracker">
      <a:majorFont>
        <a:latin typeface="Bookman Old Style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3"/>
    <pageSetUpPr fitToPage="1"/>
  </sheetPr>
  <dimension ref="A1:AR22"/>
  <sheetViews>
    <sheetView showGridLines="0" tabSelected="1" zoomScaleNormal="100" workbookViewId="0">
      <selection activeCell="P3" sqref="P3"/>
    </sheetView>
  </sheetViews>
  <sheetFormatPr defaultRowHeight="16.5" x14ac:dyDescent="0.3"/>
  <cols>
    <col min="1" max="1" width="2.625" customWidth="1"/>
    <col min="2" max="2" width="27" customWidth="1"/>
    <col min="3" max="44" width="4.875" customWidth="1"/>
    <col min="45" max="45" width="2.375" customWidth="1"/>
  </cols>
  <sheetData>
    <row r="1" spans="1:44" ht="39.950000000000003" customHeight="1" thickBot="1" x14ac:dyDescent="0.35">
      <c r="A1" s="16"/>
      <c r="B1" s="7" t="s">
        <v>0</v>
      </c>
    </row>
    <row r="2" spans="1:44" ht="21.75" customHeight="1" thickTop="1" thickBot="1" x14ac:dyDescent="0.3">
      <c r="B2" s="18" t="s">
        <v>1</v>
      </c>
      <c r="C2" s="27" t="s">
        <v>17</v>
      </c>
      <c r="D2" s="27"/>
      <c r="E2" s="27"/>
      <c r="F2" s="27"/>
      <c r="G2" s="27"/>
      <c r="H2" s="27"/>
      <c r="I2" s="27"/>
      <c r="J2" s="14"/>
      <c r="U2" s="6"/>
      <c r="V2" s="6"/>
      <c r="W2" s="6"/>
      <c r="X2" s="6"/>
      <c r="Y2" s="6"/>
      <c r="Z2" s="6"/>
      <c r="AA2" s="6"/>
      <c r="AB2" s="6"/>
      <c r="AC2" s="1"/>
    </row>
    <row r="3" spans="1:44" ht="21.95" customHeight="1" thickTop="1" thickBot="1" x14ac:dyDescent="0.3">
      <c r="B3" s="18" t="s">
        <v>2</v>
      </c>
      <c r="C3" s="28">
        <f ca="1">YEAR(TODAY())</f>
        <v>2019</v>
      </c>
      <c r="D3" s="28"/>
      <c r="E3" s="28"/>
      <c r="F3" s="28"/>
      <c r="G3" s="28"/>
      <c r="H3" s="28"/>
      <c r="I3" s="28"/>
      <c r="J3" s="14"/>
      <c r="U3" s="6"/>
      <c r="V3" s="6"/>
      <c r="W3" s="6"/>
      <c r="X3" s="6"/>
      <c r="Y3" s="6"/>
      <c r="Z3" s="6"/>
      <c r="AA3" s="6"/>
      <c r="AB3" s="6"/>
      <c r="AC3" s="1"/>
    </row>
    <row r="4" spans="1:44" ht="15" customHeight="1" thickTop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x14ac:dyDescent="0.3">
      <c r="B5" t="s">
        <v>3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43</v>
      </c>
      <c r="Z5" t="s">
        <v>44</v>
      </c>
      <c r="AA5" t="s">
        <v>45</v>
      </c>
      <c r="AB5" t="s">
        <v>46</v>
      </c>
      <c r="AC5" t="s">
        <v>47</v>
      </c>
      <c r="AD5" t="s">
        <v>49</v>
      </c>
      <c r="AE5" t="s">
        <v>50</v>
      </c>
      <c r="AF5" t="s">
        <v>51</v>
      </c>
      <c r="AG5" t="s">
        <v>52</v>
      </c>
      <c r="AH5" t="s">
        <v>53</v>
      </c>
      <c r="AI5" t="s">
        <v>54</v>
      </c>
      <c r="AJ5" t="s">
        <v>55</v>
      </c>
      <c r="AK5" t="s">
        <v>56</v>
      </c>
      <c r="AL5" t="s">
        <v>57</v>
      </c>
      <c r="AM5" t="s">
        <v>58</v>
      </c>
      <c r="AN5" t="s">
        <v>59</v>
      </c>
      <c r="AO5" t="s">
        <v>60</v>
      </c>
      <c r="AP5" s="17" t="s">
        <v>83</v>
      </c>
      <c r="AQ5" t="s">
        <v>61</v>
      </c>
      <c r="AR5" t="s">
        <v>62</v>
      </c>
    </row>
    <row r="6" spans="1:44" ht="18.75" customHeight="1" x14ac:dyDescent="0.3">
      <c r="B6" s="15" t="s">
        <v>4</v>
      </c>
      <c r="C6" s="20" t="str">
        <f t="shared" ref="C6:C17" ca="1" si="0">IFERROR(IF(TEXT(DATE(Ano_Civil,ROW($A1),1),"ddd")=LEFT(C$5,3),DATE(Ano_Civil,ROW($A1),1),""),"")</f>
        <v/>
      </c>
      <c r="D6" s="20" t="str">
        <f t="shared" ref="D6:I17" ca="1" si="1">IFERROR(IF(TEXT(DATE(Ano_Civil,ROW($A1),1),"ddd")=LEFT(D$5,3),DATE(Ano_Civil,ROW($A1),1),IF(C6&gt;=1,C6+1,"")),"")</f>
        <v/>
      </c>
      <c r="E6" s="20">
        <f t="shared" ca="1" si="1"/>
        <v>43466</v>
      </c>
      <c r="F6" s="20">
        <f t="shared" ca="1" si="1"/>
        <v>43467</v>
      </c>
      <c r="G6" s="20">
        <f t="shared" ca="1" si="1"/>
        <v>43468</v>
      </c>
      <c r="H6" s="20">
        <f t="shared" ca="1" si="1"/>
        <v>43469</v>
      </c>
      <c r="I6" s="20">
        <f t="shared" ca="1" si="1"/>
        <v>43470</v>
      </c>
      <c r="J6" s="20">
        <f t="shared" ref="J6:J17" ca="1" si="2">IFERROR(IF(I6&gt;=1,I6+1,""),"")</f>
        <v>43471</v>
      </c>
      <c r="K6" s="20">
        <f t="shared" ref="K6:K17" ca="1" si="3">IFERROR(IF(J6&gt;=1,J6+1,""),"")</f>
        <v>43472</v>
      </c>
      <c r="L6" s="20">
        <f t="shared" ref="L6:L17" ca="1" si="4">IFERROR(IF(K6&gt;=1,K6+1,""),"")</f>
        <v>43473</v>
      </c>
      <c r="M6" s="20">
        <f t="shared" ref="M6:M17" ca="1" si="5">IFERROR(IF(L6&gt;=1,L6+1,""),"")</f>
        <v>43474</v>
      </c>
      <c r="N6" s="20">
        <f t="shared" ref="N6:N17" ca="1" si="6">IFERROR(IF(M6&gt;=1,M6+1,""),"")</f>
        <v>43475</v>
      </c>
      <c r="O6" s="20">
        <f t="shared" ref="O6:O17" ca="1" si="7">IFERROR(IF(N6&gt;=1,N6+1,""),"")</f>
        <v>43476</v>
      </c>
      <c r="P6" s="20">
        <f t="shared" ref="P6:P17" ca="1" si="8">IFERROR(IF(O6&gt;=1,O6+1,""),"")</f>
        <v>43477</v>
      </c>
      <c r="Q6" s="20">
        <f t="shared" ref="Q6:Q17" ca="1" si="9">IFERROR(IF(P6&gt;=1,P6+1,""),"")</f>
        <v>43478</v>
      </c>
      <c r="R6" s="20">
        <f t="shared" ref="R6:R17" ca="1" si="10">IFERROR(IF(Q6&gt;=1,Q6+1,""),"")</f>
        <v>43479</v>
      </c>
      <c r="S6" s="20">
        <f t="shared" ref="S6:S17" ca="1" si="11">IFERROR(IF(R6&gt;=1,R6+1,""),"")</f>
        <v>43480</v>
      </c>
      <c r="T6" s="20">
        <f t="shared" ref="T6:T17" ca="1" si="12">IFERROR(IF(S6&gt;=1,S6+1,""),"")</f>
        <v>43481</v>
      </c>
      <c r="U6" s="20">
        <f t="shared" ref="U6:U17" ca="1" si="13">IFERROR(IF(T6&gt;=1,T6+1,""),"")</f>
        <v>43482</v>
      </c>
      <c r="V6" s="20">
        <f t="shared" ref="V6:V17" ca="1" si="14">IFERROR(IF(U6&gt;=1,U6+1,""),"")</f>
        <v>43483</v>
      </c>
      <c r="W6" s="20">
        <f t="shared" ref="W6:W17" ca="1" si="15">IFERROR(IF(V6&gt;=1,V6+1,""),"")</f>
        <v>43484</v>
      </c>
      <c r="X6" s="20">
        <f t="shared" ref="X6:X17" ca="1" si="16">IFERROR(IF(W6&gt;=1,W6+1,""),"")</f>
        <v>43485</v>
      </c>
      <c r="Y6" s="20">
        <f t="shared" ref="Y6:Y17" ca="1" si="17">IFERROR(IF(X6&gt;=1,X6+1,""),"")</f>
        <v>43486</v>
      </c>
      <c r="Z6" s="20">
        <f t="shared" ref="Z6:Z17" ca="1" si="18">IFERROR(IF(Y6&gt;=1,Y6+1,""),"")</f>
        <v>43487</v>
      </c>
      <c r="AA6" s="20">
        <f t="shared" ref="AA6:AA17" ca="1" si="19">IFERROR(IF(Z6&gt;=1,Z6+1,""),"")</f>
        <v>43488</v>
      </c>
      <c r="AB6" s="20">
        <f t="shared" ref="AB6:AB17" ca="1" si="20">IFERROR(IF(AA6&gt;=1,AA6+1,""),"")</f>
        <v>43489</v>
      </c>
      <c r="AC6" s="20">
        <f t="shared" ref="AC6:AC17" ca="1" si="21">IFERROR(IF(AB6&gt;=1,AB6+1,""),"")</f>
        <v>43490</v>
      </c>
      <c r="AD6" s="20">
        <f t="shared" ref="AD6:AD17" ca="1" si="22">IFERROR(IF(AC6&gt;=1,AC6+1,""),"")</f>
        <v>43491</v>
      </c>
      <c r="AE6" s="20">
        <f t="shared" ref="AE6:AE17" ca="1" si="23">IFERROR(IF(AD6&gt;=1,AD6+1,""),"")</f>
        <v>43492</v>
      </c>
      <c r="AF6" s="20">
        <f t="shared" ref="AF6:AF17" ca="1" si="24">IFERROR(IF(AE6&gt;=1,AE6+1,""),"")</f>
        <v>43493</v>
      </c>
      <c r="AG6" s="20">
        <f t="shared" ref="AG6:AG17" ca="1" si="25">IFERROR(IF(AF6&gt;=1,AF6+1,""),"")</f>
        <v>43494</v>
      </c>
      <c r="AH6" s="20">
        <f t="shared" ref="AH6:AH17" ca="1" si="26">IFERROR(IF(AG6&gt;=1,AG6+1,""),"")</f>
        <v>43495</v>
      </c>
      <c r="AI6" s="20">
        <f t="shared" ref="AI6:AI17" ca="1" si="27">IFERROR(IF(AH6&gt;=1,AH6+1,""),"")</f>
        <v>43496</v>
      </c>
      <c r="AJ6" s="20">
        <f t="shared" ref="AJ6:AJ17" ca="1" si="28">IFERROR(IF(AI6&gt;=1,AI6+1,""),"")</f>
        <v>43497</v>
      </c>
      <c r="AK6" s="20">
        <f t="shared" ref="AK6:AK17" ca="1" si="29">IFERROR(IF(AJ6&gt;=1,AJ6+1,""),"")</f>
        <v>43498</v>
      </c>
      <c r="AL6" s="20" t="str">
        <f t="shared" ref="AL6:AR17" ca="1" si="30">IFERROR(IF(AND(AK6&gt;=1,AK6+1&lt;=DATE(Ano_Civil,ROW($A1)+1,0)),AK6+1,""),"")</f>
        <v/>
      </c>
      <c r="AM6" s="20" t="str">
        <f t="shared" ca="1" si="30"/>
        <v/>
      </c>
      <c r="AN6" s="20" t="str">
        <f t="shared" ca="1" si="30"/>
        <v/>
      </c>
      <c r="AO6" s="20" t="str">
        <f t="shared" ca="1" si="30"/>
        <v/>
      </c>
      <c r="AP6" s="20" t="str">
        <f t="shared" ca="1" si="30"/>
        <v/>
      </c>
      <c r="AQ6" s="20" t="str">
        <f t="shared" ca="1" si="30"/>
        <v/>
      </c>
      <c r="AR6" s="20" t="str">
        <f t="shared" ca="1" si="30"/>
        <v/>
      </c>
    </row>
    <row r="7" spans="1:44" ht="18.75" customHeight="1" x14ac:dyDescent="0.3">
      <c r="B7" s="15" t="s">
        <v>5</v>
      </c>
      <c r="C7" s="20" t="str">
        <f t="shared" ca="1" si="0"/>
        <v/>
      </c>
      <c r="D7" s="20" t="str">
        <f t="shared" ca="1" si="1"/>
        <v/>
      </c>
      <c r="E7" s="20" t="str">
        <f t="shared" ca="1" si="1"/>
        <v/>
      </c>
      <c r="F7" s="20" t="str">
        <f t="shared" ca="1" si="1"/>
        <v/>
      </c>
      <c r="G7" s="20" t="str">
        <f t="shared" ca="1" si="1"/>
        <v/>
      </c>
      <c r="H7" s="20">
        <f t="shared" ca="1" si="1"/>
        <v>43497</v>
      </c>
      <c r="I7" s="20">
        <f t="shared" ca="1" si="1"/>
        <v>43498</v>
      </c>
      <c r="J7" s="20">
        <f t="shared" ca="1" si="2"/>
        <v>43499</v>
      </c>
      <c r="K7" s="20">
        <f t="shared" ca="1" si="3"/>
        <v>43500</v>
      </c>
      <c r="L7" s="20">
        <f t="shared" ca="1" si="4"/>
        <v>43501</v>
      </c>
      <c r="M7" s="20">
        <f t="shared" ca="1" si="5"/>
        <v>43502</v>
      </c>
      <c r="N7" s="20">
        <f t="shared" ca="1" si="6"/>
        <v>43503</v>
      </c>
      <c r="O7" s="20">
        <f t="shared" ca="1" si="7"/>
        <v>43504</v>
      </c>
      <c r="P7" s="20">
        <f t="shared" ca="1" si="8"/>
        <v>43505</v>
      </c>
      <c r="Q7" s="20">
        <f t="shared" ca="1" si="9"/>
        <v>43506</v>
      </c>
      <c r="R7" s="20">
        <f t="shared" ca="1" si="10"/>
        <v>43507</v>
      </c>
      <c r="S7" s="20">
        <f t="shared" ca="1" si="11"/>
        <v>43508</v>
      </c>
      <c r="T7" s="20">
        <f t="shared" ca="1" si="12"/>
        <v>43509</v>
      </c>
      <c r="U7" s="20">
        <f t="shared" ca="1" si="13"/>
        <v>43510</v>
      </c>
      <c r="V7" s="20">
        <f t="shared" ca="1" si="14"/>
        <v>43511</v>
      </c>
      <c r="W7" s="20">
        <f t="shared" ca="1" si="15"/>
        <v>43512</v>
      </c>
      <c r="X7" s="20">
        <f t="shared" ca="1" si="16"/>
        <v>43513</v>
      </c>
      <c r="Y7" s="20">
        <f t="shared" ca="1" si="17"/>
        <v>43514</v>
      </c>
      <c r="Z7" s="20">
        <f t="shared" ca="1" si="18"/>
        <v>43515</v>
      </c>
      <c r="AA7" s="20">
        <f t="shared" ca="1" si="19"/>
        <v>43516</v>
      </c>
      <c r="AB7" s="20">
        <f t="shared" ca="1" si="20"/>
        <v>43517</v>
      </c>
      <c r="AC7" s="20">
        <f t="shared" ca="1" si="21"/>
        <v>43518</v>
      </c>
      <c r="AD7" s="20">
        <f t="shared" ca="1" si="22"/>
        <v>43519</v>
      </c>
      <c r="AE7" s="20">
        <f t="shared" ca="1" si="23"/>
        <v>43520</v>
      </c>
      <c r="AF7" s="20">
        <f t="shared" ca="1" si="24"/>
        <v>43521</v>
      </c>
      <c r="AG7" s="20">
        <f t="shared" ca="1" si="25"/>
        <v>43522</v>
      </c>
      <c r="AH7" s="20">
        <f t="shared" ca="1" si="26"/>
        <v>43523</v>
      </c>
      <c r="AI7" s="20">
        <f t="shared" ca="1" si="27"/>
        <v>43524</v>
      </c>
      <c r="AJ7" s="20">
        <f t="shared" ca="1" si="28"/>
        <v>43525</v>
      </c>
      <c r="AK7" s="20">
        <f t="shared" ca="1" si="29"/>
        <v>43526</v>
      </c>
      <c r="AL7" s="20" t="str">
        <f t="shared" ca="1" si="30"/>
        <v/>
      </c>
      <c r="AM7" s="20" t="str">
        <f t="shared" ca="1" si="30"/>
        <v/>
      </c>
      <c r="AN7" s="20" t="str">
        <f t="shared" ca="1" si="30"/>
        <v/>
      </c>
      <c r="AO7" s="20" t="str">
        <f t="shared" ca="1" si="30"/>
        <v/>
      </c>
      <c r="AP7" s="20" t="str">
        <f t="shared" ca="1" si="30"/>
        <v/>
      </c>
      <c r="AQ7" s="20" t="str">
        <f t="shared" ca="1" si="30"/>
        <v/>
      </c>
      <c r="AR7" s="20" t="str">
        <f t="shared" ca="1" si="30"/>
        <v/>
      </c>
    </row>
    <row r="8" spans="1:44" ht="18.75" customHeight="1" x14ac:dyDescent="0.3">
      <c r="A8" s="19"/>
      <c r="B8" s="15" t="s">
        <v>6</v>
      </c>
      <c r="C8" s="20" t="str">
        <f t="shared" ca="1" si="0"/>
        <v/>
      </c>
      <c r="D8" s="20" t="str">
        <f t="shared" ca="1" si="1"/>
        <v/>
      </c>
      <c r="E8" s="20" t="str">
        <f t="shared" ca="1" si="1"/>
        <v/>
      </c>
      <c r="F8" s="20" t="str">
        <f t="shared" ca="1" si="1"/>
        <v/>
      </c>
      <c r="G8" s="20" t="str">
        <f t="shared" ca="1" si="1"/>
        <v/>
      </c>
      <c r="H8" s="20">
        <f t="shared" ca="1" si="1"/>
        <v>43525</v>
      </c>
      <c r="I8" s="20">
        <f t="shared" ca="1" si="1"/>
        <v>43526</v>
      </c>
      <c r="J8" s="20">
        <f t="shared" ca="1" si="2"/>
        <v>43527</v>
      </c>
      <c r="K8" s="20">
        <f t="shared" ca="1" si="3"/>
        <v>43528</v>
      </c>
      <c r="L8" s="20">
        <f t="shared" ca="1" si="4"/>
        <v>43529</v>
      </c>
      <c r="M8" s="20">
        <f t="shared" ca="1" si="5"/>
        <v>43530</v>
      </c>
      <c r="N8" s="20">
        <f t="shared" ca="1" si="6"/>
        <v>43531</v>
      </c>
      <c r="O8" s="20">
        <f t="shared" ca="1" si="7"/>
        <v>43532</v>
      </c>
      <c r="P8" s="20">
        <f t="shared" ca="1" si="8"/>
        <v>43533</v>
      </c>
      <c r="Q8" s="20">
        <f t="shared" ca="1" si="9"/>
        <v>43534</v>
      </c>
      <c r="R8" s="20">
        <f t="shared" ca="1" si="10"/>
        <v>43535</v>
      </c>
      <c r="S8" s="20">
        <f t="shared" ca="1" si="11"/>
        <v>43536</v>
      </c>
      <c r="T8" s="20">
        <f t="shared" ca="1" si="12"/>
        <v>43537</v>
      </c>
      <c r="U8" s="20">
        <f t="shared" ca="1" si="13"/>
        <v>43538</v>
      </c>
      <c r="V8" s="20">
        <f t="shared" ca="1" si="14"/>
        <v>43539</v>
      </c>
      <c r="W8" s="20">
        <f t="shared" ca="1" si="15"/>
        <v>43540</v>
      </c>
      <c r="X8" s="20">
        <f t="shared" ca="1" si="16"/>
        <v>43541</v>
      </c>
      <c r="Y8" s="20">
        <f t="shared" ca="1" si="17"/>
        <v>43542</v>
      </c>
      <c r="Z8" s="20">
        <f t="shared" ca="1" si="18"/>
        <v>43543</v>
      </c>
      <c r="AA8" s="20">
        <f t="shared" ca="1" si="19"/>
        <v>43544</v>
      </c>
      <c r="AB8" s="20">
        <f t="shared" ca="1" si="20"/>
        <v>43545</v>
      </c>
      <c r="AC8" s="20">
        <f t="shared" ca="1" si="21"/>
        <v>43546</v>
      </c>
      <c r="AD8" s="20">
        <f t="shared" ca="1" si="22"/>
        <v>43547</v>
      </c>
      <c r="AE8" s="20">
        <f t="shared" ca="1" si="23"/>
        <v>43548</v>
      </c>
      <c r="AF8" s="20">
        <f t="shared" ca="1" si="24"/>
        <v>43549</v>
      </c>
      <c r="AG8" s="20">
        <f t="shared" ca="1" si="25"/>
        <v>43550</v>
      </c>
      <c r="AH8" s="20">
        <f t="shared" ca="1" si="26"/>
        <v>43551</v>
      </c>
      <c r="AI8" s="20">
        <f t="shared" ca="1" si="27"/>
        <v>43552</v>
      </c>
      <c r="AJ8" s="20">
        <f t="shared" ca="1" si="28"/>
        <v>43553</v>
      </c>
      <c r="AK8" s="20">
        <f t="shared" ca="1" si="29"/>
        <v>43554</v>
      </c>
      <c r="AL8" s="20">
        <f t="shared" ca="1" si="30"/>
        <v>43555</v>
      </c>
      <c r="AM8" s="20" t="str">
        <f t="shared" ca="1" si="30"/>
        <v/>
      </c>
      <c r="AN8" s="20" t="str">
        <f t="shared" ca="1" si="30"/>
        <v/>
      </c>
      <c r="AO8" s="20" t="str">
        <f t="shared" ca="1" si="30"/>
        <v/>
      </c>
      <c r="AP8" s="20" t="str">
        <f t="shared" ca="1" si="30"/>
        <v/>
      </c>
      <c r="AQ8" s="20" t="str">
        <f t="shared" ca="1" si="30"/>
        <v/>
      </c>
      <c r="AR8" s="20" t="str">
        <f t="shared" ca="1" si="30"/>
        <v/>
      </c>
    </row>
    <row r="9" spans="1:44" ht="18.75" customHeight="1" x14ac:dyDescent="0.3">
      <c r="B9" s="15" t="s">
        <v>7</v>
      </c>
      <c r="C9" s="20" t="str">
        <f t="shared" ca="1" si="0"/>
        <v/>
      </c>
      <c r="D9" s="20">
        <f t="shared" ca="1" si="1"/>
        <v>43556</v>
      </c>
      <c r="E9" s="20">
        <f t="shared" ca="1" si="1"/>
        <v>43557</v>
      </c>
      <c r="F9" s="20">
        <f t="shared" ca="1" si="1"/>
        <v>43558</v>
      </c>
      <c r="G9" s="20">
        <f t="shared" ca="1" si="1"/>
        <v>43559</v>
      </c>
      <c r="H9" s="20">
        <f t="shared" ca="1" si="1"/>
        <v>43560</v>
      </c>
      <c r="I9" s="20">
        <f t="shared" ca="1" si="1"/>
        <v>43561</v>
      </c>
      <c r="J9" s="20">
        <f t="shared" ca="1" si="2"/>
        <v>43562</v>
      </c>
      <c r="K9" s="20">
        <f t="shared" ca="1" si="3"/>
        <v>43563</v>
      </c>
      <c r="L9" s="20">
        <f t="shared" ca="1" si="4"/>
        <v>43564</v>
      </c>
      <c r="M9" s="20">
        <f t="shared" ca="1" si="5"/>
        <v>43565</v>
      </c>
      <c r="N9" s="20">
        <f t="shared" ca="1" si="6"/>
        <v>43566</v>
      </c>
      <c r="O9" s="20">
        <f t="shared" ca="1" si="7"/>
        <v>43567</v>
      </c>
      <c r="P9" s="20">
        <f t="shared" ca="1" si="8"/>
        <v>43568</v>
      </c>
      <c r="Q9" s="20">
        <f t="shared" ca="1" si="9"/>
        <v>43569</v>
      </c>
      <c r="R9" s="20">
        <f t="shared" ca="1" si="10"/>
        <v>43570</v>
      </c>
      <c r="S9" s="20">
        <f t="shared" ca="1" si="11"/>
        <v>43571</v>
      </c>
      <c r="T9" s="20">
        <f t="shared" ca="1" si="12"/>
        <v>43572</v>
      </c>
      <c r="U9" s="20">
        <f t="shared" ca="1" si="13"/>
        <v>43573</v>
      </c>
      <c r="V9" s="20">
        <f t="shared" ca="1" si="14"/>
        <v>43574</v>
      </c>
      <c r="W9" s="20">
        <f t="shared" ca="1" si="15"/>
        <v>43575</v>
      </c>
      <c r="X9" s="20">
        <f t="shared" ca="1" si="16"/>
        <v>43576</v>
      </c>
      <c r="Y9" s="20">
        <f t="shared" ca="1" si="17"/>
        <v>43577</v>
      </c>
      <c r="Z9" s="20">
        <f t="shared" ca="1" si="18"/>
        <v>43578</v>
      </c>
      <c r="AA9" s="20">
        <f t="shared" ca="1" si="19"/>
        <v>43579</v>
      </c>
      <c r="AB9" s="20">
        <f t="shared" ca="1" si="20"/>
        <v>43580</v>
      </c>
      <c r="AC9" s="20">
        <f t="shared" ca="1" si="21"/>
        <v>43581</v>
      </c>
      <c r="AD9" s="20">
        <f t="shared" ca="1" si="22"/>
        <v>43582</v>
      </c>
      <c r="AE9" s="20">
        <f t="shared" ca="1" si="23"/>
        <v>43583</v>
      </c>
      <c r="AF9" s="20">
        <f t="shared" ca="1" si="24"/>
        <v>43584</v>
      </c>
      <c r="AG9" s="20">
        <f t="shared" ca="1" si="25"/>
        <v>43585</v>
      </c>
      <c r="AH9" s="20">
        <f t="shared" ca="1" si="26"/>
        <v>43586</v>
      </c>
      <c r="AI9" s="20">
        <f t="shared" ca="1" si="27"/>
        <v>43587</v>
      </c>
      <c r="AJ9" s="20">
        <f t="shared" ca="1" si="28"/>
        <v>43588</v>
      </c>
      <c r="AK9" s="20">
        <f t="shared" ca="1" si="29"/>
        <v>43589</v>
      </c>
      <c r="AL9" s="20" t="str">
        <f t="shared" ca="1" si="30"/>
        <v/>
      </c>
      <c r="AM9" s="20" t="str">
        <f t="shared" ca="1" si="30"/>
        <v/>
      </c>
      <c r="AN9" s="20" t="str">
        <f t="shared" ca="1" si="30"/>
        <v/>
      </c>
      <c r="AO9" s="20" t="str">
        <f t="shared" ca="1" si="30"/>
        <v/>
      </c>
      <c r="AP9" s="20" t="str">
        <f t="shared" ca="1" si="30"/>
        <v/>
      </c>
      <c r="AQ9" s="20" t="str">
        <f t="shared" ca="1" si="30"/>
        <v/>
      </c>
      <c r="AR9" s="20" t="str">
        <f t="shared" ca="1" si="30"/>
        <v/>
      </c>
    </row>
    <row r="10" spans="1:44" ht="18.75" customHeight="1" x14ac:dyDescent="0.3">
      <c r="B10" s="15" t="s">
        <v>8</v>
      </c>
      <c r="C10" s="20" t="str">
        <f t="shared" ca="1" si="0"/>
        <v/>
      </c>
      <c r="D10" s="20" t="str">
        <f t="shared" ca="1" si="1"/>
        <v/>
      </c>
      <c r="E10" s="20" t="str">
        <f t="shared" ca="1" si="1"/>
        <v/>
      </c>
      <c r="F10" s="20">
        <f t="shared" ca="1" si="1"/>
        <v>43586</v>
      </c>
      <c r="G10" s="20">
        <f t="shared" ca="1" si="1"/>
        <v>43587</v>
      </c>
      <c r="H10" s="20">
        <f t="shared" ca="1" si="1"/>
        <v>43588</v>
      </c>
      <c r="I10" s="20">
        <f t="shared" ca="1" si="1"/>
        <v>43589</v>
      </c>
      <c r="J10" s="20">
        <f t="shared" ca="1" si="2"/>
        <v>43590</v>
      </c>
      <c r="K10" s="20">
        <f t="shared" ca="1" si="3"/>
        <v>43591</v>
      </c>
      <c r="L10" s="20">
        <f t="shared" ca="1" si="4"/>
        <v>43592</v>
      </c>
      <c r="M10" s="20">
        <f t="shared" ca="1" si="5"/>
        <v>43593</v>
      </c>
      <c r="N10" s="20">
        <f t="shared" ca="1" si="6"/>
        <v>43594</v>
      </c>
      <c r="O10" s="20">
        <f t="shared" ca="1" si="7"/>
        <v>43595</v>
      </c>
      <c r="P10" s="20">
        <f t="shared" ca="1" si="8"/>
        <v>43596</v>
      </c>
      <c r="Q10" s="20">
        <f t="shared" ca="1" si="9"/>
        <v>43597</v>
      </c>
      <c r="R10" s="20">
        <f t="shared" ca="1" si="10"/>
        <v>43598</v>
      </c>
      <c r="S10" s="20">
        <f t="shared" ca="1" si="11"/>
        <v>43599</v>
      </c>
      <c r="T10" s="20">
        <f t="shared" ca="1" si="12"/>
        <v>43600</v>
      </c>
      <c r="U10" s="20">
        <f t="shared" ca="1" si="13"/>
        <v>43601</v>
      </c>
      <c r="V10" s="20">
        <f t="shared" ca="1" si="14"/>
        <v>43602</v>
      </c>
      <c r="W10" s="20">
        <f t="shared" ca="1" si="15"/>
        <v>43603</v>
      </c>
      <c r="X10" s="20">
        <f t="shared" ca="1" si="16"/>
        <v>43604</v>
      </c>
      <c r="Y10" s="20">
        <f t="shared" ca="1" si="17"/>
        <v>43605</v>
      </c>
      <c r="Z10" s="20">
        <f t="shared" ca="1" si="18"/>
        <v>43606</v>
      </c>
      <c r="AA10" s="20">
        <f t="shared" ca="1" si="19"/>
        <v>43607</v>
      </c>
      <c r="AB10" s="20">
        <f t="shared" ca="1" si="20"/>
        <v>43608</v>
      </c>
      <c r="AC10" s="20">
        <f t="shared" ca="1" si="21"/>
        <v>43609</v>
      </c>
      <c r="AD10" s="20">
        <f t="shared" ca="1" si="22"/>
        <v>43610</v>
      </c>
      <c r="AE10" s="20">
        <f t="shared" ca="1" si="23"/>
        <v>43611</v>
      </c>
      <c r="AF10" s="20">
        <f t="shared" ca="1" si="24"/>
        <v>43612</v>
      </c>
      <c r="AG10" s="20">
        <f t="shared" ca="1" si="25"/>
        <v>43613</v>
      </c>
      <c r="AH10" s="20">
        <f t="shared" ca="1" si="26"/>
        <v>43614</v>
      </c>
      <c r="AI10" s="20">
        <f t="shared" ca="1" si="27"/>
        <v>43615</v>
      </c>
      <c r="AJ10" s="20">
        <f t="shared" ca="1" si="28"/>
        <v>43616</v>
      </c>
      <c r="AK10" s="20">
        <f t="shared" ca="1" si="29"/>
        <v>43617</v>
      </c>
      <c r="AL10" s="20" t="str">
        <f t="shared" ca="1" si="30"/>
        <v/>
      </c>
      <c r="AM10" s="20" t="str">
        <f t="shared" ca="1" si="30"/>
        <v/>
      </c>
      <c r="AN10" s="20" t="str">
        <f t="shared" ca="1" si="30"/>
        <v/>
      </c>
      <c r="AO10" s="20" t="str">
        <f t="shared" ca="1" si="30"/>
        <v/>
      </c>
      <c r="AP10" s="20" t="str">
        <f t="shared" ca="1" si="30"/>
        <v/>
      </c>
      <c r="AQ10" s="20" t="str">
        <f t="shared" ca="1" si="30"/>
        <v/>
      </c>
      <c r="AR10" s="20" t="str">
        <f t="shared" ca="1" si="30"/>
        <v/>
      </c>
    </row>
    <row r="11" spans="1:44" ht="18.75" customHeight="1" x14ac:dyDescent="0.3">
      <c r="B11" s="15" t="s">
        <v>9</v>
      </c>
      <c r="C11" s="20" t="str">
        <f t="shared" ca="1" si="0"/>
        <v/>
      </c>
      <c r="D11" s="20" t="str">
        <f t="shared" ca="1" si="1"/>
        <v/>
      </c>
      <c r="E11" s="20" t="str">
        <f t="shared" ca="1" si="1"/>
        <v/>
      </c>
      <c r="F11" s="20" t="str">
        <f t="shared" ca="1" si="1"/>
        <v/>
      </c>
      <c r="G11" s="20" t="str">
        <f t="shared" ca="1" si="1"/>
        <v/>
      </c>
      <c r="H11" s="20" t="str">
        <f t="shared" ca="1" si="1"/>
        <v/>
      </c>
      <c r="I11" s="20">
        <f t="shared" ca="1" si="1"/>
        <v>43617</v>
      </c>
      <c r="J11" s="20">
        <f t="shared" ca="1" si="2"/>
        <v>43618</v>
      </c>
      <c r="K11" s="20">
        <f t="shared" ca="1" si="3"/>
        <v>43619</v>
      </c>
      <c r="L11" s="20">
        <f t="shared" ca="1" si="4"/>
        <v>43620</v>
      </c>
      <c r="M11" s="20">
        <f t="shared" ca="1" si="5"/>
        <v>43621</v>
      </c>
      <c r="N11" s="20">
        <f t="shared" ca="1" si="6"/>
        <v>43622</v>
      </c>
      <c r="O11" s="20">
        <f t="shared" ca="1" si="7"/>
        <v>43623</v>
      </c>
      <c r="P11" s="20">
        <f t="shared" ca="1" si="8"/>
        <v>43624</v>
      </c>
      <c r="Q11" s="20">
        <f t="shared" ca="1" si="9"/>
        <v>43625</v>
      </c>
      <c r="R11" s="20">
        <f t="shared" ca="1" si="10"/>
        <v>43626</v>
      </c>
      <c r="S11" s="20">
        <f t="shared" ca="1" si="11"/>
        <v>43627</v>
      </c>
      <c r="T11" s="20">
        <f t="shared" ca="1" si="12"/>
        <v>43628</v>
      </c>
      <c r="U11" s="20">
        <f t="shared" ca="1" si="13"/>
        <v>43629</v>
      </c>
      <c r="V11" s="20">
        <f t="shared" ca="1" si="14"/>
        <v>43630</v>
      </c>
      <c r="W11" s="20">
        <f t="shared" ca="1" si="15"/>
        <v>43631</v>
      </c>
      <c r="X11" s="20">
        <f t="shared" ca="1" si="16"/>
        <v>43632</v>
      </c>
      <c r="Y11" s="20">
        <f t="shared" ca="1" si="17"/>
        <v>43633</v>
      </c>
      <c r="Z11" s="20">
        <f t="shared" ca="1" si="18"/>
        <v>43634</v>
      </c>
      <c r="AA11" s="20">
        <f t="shared" ca="1" si="19"/>
        <v>43635</v>
      </c>
      <c r="AB11" s="20">
        <f t="shared" ca="1" si="20"/>
        <v>43636</v>
      </c>
      <c r="AC11" s="20">
        <f t="shared" ca="1" si="21"/>
        <v>43637</v>
      </c>
      <c r="AD11" s="20">
        <f t="shared" ca="1" si="22"/>
        <v>43638</v>
      </c>
      <c r="AE11" s="20">
        <f t="shared" ca="1" si="23"/>
        <v>43639</v>
      </c>
      <c r="AF11" s="20">
        <f t="shared" ca="1" si="24"/>
        <v>43640</v>
      </c>
      <c r="AG11" s="20">
        <f t="shared" ca="1" si="25"/>
        <v>43641</v>
      </c>
      <c r="AH11" s="20">
        <f t="shared" ca="1" si="26"/>
        <v>43642</v>
      </c>
      <c r="AI11" s="20">
        <f t="shared" ca="1" si="27"/>
        <v>43643</v>
      </c>
      <c r="AJ11" s="20">
        <f t="shared" ca="1" si="28"/>
        <v>43644</v>
      </c>
      <c r="AK11" s="20">
        <f t="shared" ca="1" si="29"/>
        <v>43645</v>
      </c>
      <c r="AL11" s="20">
        <f t="shared" ca="1" si="30"/>
        <v>43646</v>
      </c>
      <c r="AM11" s="20" t="str">
        <f t="shared" ca="1" si="30"/>
        <v/>
      </c>
      <c r="AN11" s="20" t="str">
        <f t="shared" ca="1" si="30"/>
        <v/>
      </c>
      <c r="AO11" s="20" t="str">
        <f t="shared" ca="1" si="30"/>
        <v/>
      </c>
      <c r="AP11" s="20" t="str">
        <f t="shared" ca="1" si="30"/>
        <v/>
      </c>
      <c r="AQ11" s="20" t="str">
        <f t="shared" ca="1" si="30"/>
        <v/>
      </c>
      <c r="AR11" s="20" t="str">
        <f t="shared" ca="1" si="30"/>
        <v/>
      </c>
    </row>
    <row r="12" spans="1:44" ht="18.75" customHeight="1" x14ac:dyDescent="0.3">
      <c r="B12" s="15" t="s">
        <v>10</v>
      </c>
      <c r="C12" s="20" t="str">
        <f t="shared" ca="1" si="0"/>
        <v/>
      </c>
      <c r="D12" s="20">
        <f t="shared" ca="1" si="1"/>
        <v>43647</v>
      </c>
      <c r="E12" s="20">
        <f t="shared" ca="1" si="1"/>
        <v>43648</v>
      </c>
      <c r="F12" s="20">
        <f t="shared" ca="1" si="1"/>
        <v>43649</v>
      </c>
      <c r="G12" s="20">
        <f t="shared" ca="1" si="1"/>
        <v>43650</v>
      </c>
      <c r="H12" s="20">
        <f t="shared" ca="1" si="1"/>
        <v>43651</v>
      </c>
      <c r="I12" s="20">
        <f t="shared" ca="1" si="1"/>
        <v>43652</v>
      </c>
      <c r="J12" s="20">
        <f t="shared" ca="1" si="2"/>
        <v>43653</v>
      </c>
      <c r="K12" s="20">
        <f t="shared" ca="1" si="3"/>
        <v>43654</v>
      </c>
      <c r="L12" s="20">
        <f t="shared" ca="1" si="4"/>
        <v>43655</v>
      </c>
      <c r="M12" s="20">
        <f t="shared" ca="1" si="5"/>
        <v>43656</v>
      </c>
      <c r="N12" s="20">
        <f t="shared" ca="1" si="6"/>
        <v>43657</v>
      </c>
      <c r="O12" s="20">
        <f t="shared" ca="1" si="7"/>
        <v>43658</v>
      </c>
      <c r="P12" s="20">
        <f t="shared" ca="1" si="8"/>
        <v>43659</v>
      </c>
      <c r="Q12" s="20">
        <f t="shared" ca="1" si="9"/>
        <v>43660</v>
      </c>
      <c r="R12" s="20">
        <f t="shared" ca="1" si="10"/>
        <v>43661</v>
      </c>
      <c r="S12" s="20">
        <f t="shared" ca="1" si="11"/>
        <v>43662</v>
      </c>
      <c r="T12" s="20">
        <f t="shared" ca="1" si="12"/>
        <v>43663</v>
      </c>
      <c r="U12" s="20">
        <f t="shared" ca="1" si="13"/>
        <v>43664</v>
      </c>
      <c r="V12" s="20">
        <f t="shared" ca="1" si="14"/>
        <v>43665</v>
      </c>
      <c r="W12" s="20">
        <f t="shared" ca="1" si="15"/>
        <v>43666</v>
      </c>
      <c r="X12" s="20">
        <f t="shared" ca="1" si="16"/>
        <v>43667</v>
      </c>
      <c r="Y12" s="20">
        <f t="shared" ca="1" si="17"/>
        <v>43668</v>
      </c>
      <c r="Z12" s="20">
        <f t="shared" ca="1" si="18"/>
        <v>43669</v>
      </c>
      <c r="AA12" s="20">
        <f t="shared" ca="1" si="19"/>
        <v>43670</v>
      </c>
      <c r="AB12" s="20">
        <f t="shared" ca="1" si="20"/>
        <v>43671</v>
      </c>
      <c r="AC12" s="20">
        <f t="shared" ca="1" si="21"/>
        <v>43672</v>
      </c>
      <c r="AD12" s="20">
        <f t="shared" ca="1" si="22"/>
        <v>43673</v>
      </c>
      <c r="AE12" s="20">
        <f t="shared" ca="1" si="23"/>
        <v>43674</v>
      </c>
      <c r="AF12" s="20">
        <f t="shared" ca="1" si="24"/>
        <v>43675</v>
      </c>
      <c r="AG12" s="20">
        <f t="shared" ca="1" si="25"/>
        <v>43676</v>
      </c>
      <c r="AH12" s="20">
        <f t="shared" ca="1" si="26"/>
        <v>43677</v>
      </c>
      <c r="AI12" s="20">
        <f t="shared" ca="1" si="27"/>
        <v>43678</v>
      </c>
      <c r="AJ12" s="20">
        <f t="shared" ca="1" si="28"/>
        <v>43679</v>
      </c>
      <c r="AK12" s="20">
        <f t="shared" ca="1" si="29"/>
        <v>43680</v>
      </c>
      <c r="AL12" s="20" t="str">
        <f t="shared" ca="1" si="30"/>
        <v/>
      </c>
      <c r="AM12" s="20" t="str">
        <f t="shared" ca="1" si="30"/>
        <v/>
      </c>
      <c r="AN12" s="20" t="str">
        <f t="shared" ca="1" si="30"/>
        <v/>
      </c>
      <c r="AO12" s="20" t="str">
        <f t="shared" ca="1" si="30"/>
        <v/>
      </c>
      <c r="AP12" s="20" t="str">
        <f t="shared" ca="1" si="30"/>
        <v/>
      </c>
      <c r="AQ12" s="20" t="str">
        <f t="shared" ca="1" si="30"/>
        <v/>
      </c>
      <c r="AR12" s="20" t="str">
        <f t="shared" ca="1" si="30"/>
        <v/>
      </c>
    </row>
    <row r="13" spans="1:44" ht="18.75" customHeight="1" x14ac:dyDescent="0.3">
      <c r="B13" s="15" t="s">
        <v>11</v>
      </c>
      <c r="C13" s="20" t="str">
        <f t="shared" ca="1" si="0"/>
        <v/>
      </c>
      <c r="D13" s="20" t="str">
        <f t="shared" ca="1" si="1"/>
        <v/>
      </c>
      <c r="E13" s="20" t="str">
        <f t="shared" ca="1" si="1"/>
        <v/>
      </c>
      <c r="F13" s="20" t="str">
        <f t="shared" ca="1" si="1"/>
        <v/>
      </c>
      <c r="G13" s="20">
        <f t="shared" ca="1" si="1"/>
        <v>43678</v>
      </c>
      <c r="H13" s="20">
        <f t="shared" ca="1" si="1"/>
        <v>43679</v>
      </c>
      <c r="I13" s="20">
        <f t="shared" ca="1" si="1"/>
        <v>43680</v>
      </c>
      <c r="J13" s="20">
        <f t="shared" ca="1" si="2"/>
        <v>43681</v>
      </c>
      <c r="K13" s="20">
        <f t="shared" ca="1" si="3"/>
        <v>43682</v>
      </c>
      <c r="L13" s="20">
        <f t="shared" ca="1" si="4"/>
        <v>43683</v>
      </c>
      <c r="M13" s="20">
        <f t="shared" ca="1" si="5"/>
        <v>43684</v>
      </c>
      <c r="N13" s="20">
        <f t="shared" ca="1" si="6"/>
        <v>43685</v>
      </c>
      <c r="O13" s="20">
        <f t="shared" ca="1" si="7"/>
        <v>43686</v>
      </c>
      <c r="P13" s="20">
        <f t="shared" ca="1" si="8"/>
        <v>43687</v>
      </c>
      <c r="Q13" s="20">
        <f t="shared" ca="1" si="9"/>
        <v>43688</v>
      </c>
      <c r="R13" s="20">
        <f t="shared" ca="1" si="10"/>
        <v>43689</v>
      </c>
      <c r="S13" s="20">
        <f t="shared" ca="1" si="11"/>
        <v>43690</v>
      </c>
      <c r="T13" s="20">
        <f t="shared" ca="1" si="12"/>
        <v>43691</v>
      </c>
      <c r="U13" s="20">
        <f t="shared" ca="1" si="13"/>
        <v>43692</v>
      </c>
      <c r="V13" s="20">
        <f t="shared" ca="1" si="14"/>
        <v>43693</v>
      </c>
      <c r="W13" s="20">
        <f t="shared" ca="1" si="15"/>
        <v>43694</v>
      </c>
      <c r="X13" s="20">
        <f t="shared" ca="1" si="16"/>
        <v>43695</v>
      </c>
      <c r="Y13" s="20">
        <f t="shared" ca="1" si="17"/>
        <v>43696</v>
      </c>
      <c r="Z13" s="20">
        <f t="shared" ca="1" si="18"/>
        <v>43697</v>
      </c>
      <c r="AA13" s="20">
        <f t="shared" ca="1" si="19"/>
        <v>43698</v>
      </c>
      <c r="AB13" s="20">
        <f t="shared" ca="1" si="20"/>
        <v>43699</v>
      </c>
      <c r="AC13" s="20">
        <f t="shared" ca="1" si="21"/>
        <v>43700</v>
      </c>
      <c r="AD13" s="20">
        <f t="shared" ca="1" si="22"/>
        <v>43701</v>
      </c>
      <c r="AE13" s="20">
        <f t="shared" ca="1" si="23"/>
        <v>43702</v>
      </c>
      <c r="AF13" s="20">
        <f t="shared" ca="1" si="24"/>
        <v>43703</v>
      </c>
      <c r="AG13" s="20">
        <f t="shared" ca="1" si="25"/>
        <v>43704</v>
      </c>
      <c r="AH13" s="20">
        <f t="shared" ca="1" si="26"/>
        <v>43705</v>
      </c>
      <c r="AI13" s="20">
        <f t="shared" ca="1" si="27"/>
        <v>43706</v>
      </c>
      <c r="AJ13" s="20">
        <f t="shared" ca="1" si="28"/>
        <v>43707</v>
      </c>
      <c r="AK13" s="20">
        <f t="shared" ca="1" si="29"/>
        <v>43708</v>
      </c>
      <c r="AL13" s="20" t="str">
        <f t="shared" ca="1" si="30"/>
        <v/>
      </c>
      <c r="AM13" s="20" t="str">
        <f t="shared" ca="1" si="30"/>
        <v/>
      </c>
      <c r="AN13" s="20" t="str">
        <f t="shared" ca="1" si="30"/>
        <v/>
      </c>
      <c r="AO13" s="20" t="str">
        <f t="shared" ca="1" si="30"/>
        <v/>
      </c>
      <c r="AP13" s="20" t="str">
        <f t="shared" ca="1" si="30"/>
        <v/>
      </c>
      <c r="AQ13" s="20" t="str">
        <f t="shared" ca="1" si="30"/>
        <v/>
      </c>
      <c r="AR13" s="20" t="str">
        <f t="shared" ca="1" si="30"/>
        <v/>
      </c>
    </row>
    <row r="14" spans="1:44" ht="18.75" customHeight="1" x14ac:dyDescent="0.3">
      <c r="B14" s="15" t="s">
        <v>12</v>
      </c>
      <c r="C14" s="20">
        <f t="shared" ca="1" si="0"/>
        <v>43709</v>
      </c>
      <c r="D14" s="20">
        <f t="shared" ca="1" si="1"/>
        <v>43710</v>
      </c>
      <c r="E14" s="20">
        <f t="shared" ca="1" si="1"/>
        <v>43711</v>
      </c>
      <c r="F14" s="20">
        <f t="shared" ca="1" si="1"/>
        <v>43712</v>
      </c>
      <c r="G14" s="20">
        <f t="shared" ca="1" si="1"/>
        <v>43713</v>
      </c>
      <c r="H14" s="20">
        <f t="shared" ca="1" si="1"/>
        <v>43714</v>
      </c>
      <c r="I14" s="20">
        <f t="shared" ca="1" si="1"/>
        <v>43715</v>
      </c>
      <c r="J14" s="20">
        <f t="shared" ca="1" si="2"/>
        <v>43716</v>
      </c>
      <c r="K14" s="20">
        <f t="shared" ca="1" si="3"/>
        <v>43717</v>
      </c>
      <c r="L14" s="20">
        <f t="shared" ca="1" si="4"/>
        <v>43718</v>
      </c>
      <c r="M14" s="20">
        <f t="shared" ca="1" si="5"/>
        <v>43719</v>
      </c>
      <c r="N14" s="20">
        <f t="shared" ca="1" si="6"/>
        <v>43720</v>
      </c>
      <c r="O14" s="20">
        <f t="shared" ca="1" si="7"/>
        <v>43721</v>
      </c>
      <c r="P14" s="20">
        <f t="shared" ca="1" si="8"/>
        <v>43722</v>
      </c>
      <c r="Q14" s="20">
        <f t="shared" ca="1" si="9"/>
        <v>43723</v>
      </c>
      <c r="R14" s="20">
        <f t="shared" ca="1" si="10"/>
        <v>43724</v>
      </c>
      <c r="S14" s="20">
        <f t="shared" ca="1" si="11"/>
        <v>43725</v>
      </c>
      <c r="T14" s="20">
        <f t="shared" ca="1" si="12"/>
        <v>43726</v>
      </c>
      <c r="U14" s="20">
        <f t="shared" ca="1" si="13"/>
        <v>43727</v>
      </c>
      <c r="V14" s="20">
        <f t="shared" ca="1" si="14"/>
        <v>43728</v>
      </c>
      <c r="W14" s="20">
        <f t="shared" ca="1" si="15"/>
        <v>43729</v>
      </c>
      <c r="X14" s="20">
        <f t="shared" ca="1" si="16"/>
        <v>43730</v>
      </c>
      <c r="Y14" s="20">
        <f t="shared" ca="1" si="17"/>
        <v>43731</v>
      </c>
      <c r="Z14" s="20">
        <f t="shared" ca="1" si="18"/>
        <v>43732</v>
      </c>
      <c r="AA14" s="20">
        <f t="shared" ca="1" si="19"/>
        <v>43733</v>
      </c>
      <c r="AB14" s="20">
        <f t="shared" ca="1" si="20"/>
        <v>43734</v>
      </c>
      <c r="AC14" s="20">
        <f t="shared" ca="1" si="21"/>
        <v>43735</v>
      </c>
      <c r="AD14" s="20">
        <f t="shared" ca="1" si="22"/>
        <v>43736</v>
      </c>
      <c r="AE14" s="20">
        <f t="shared" ca="1" si="23"/>
        <v>43737</v>
      </c>
      <c r="AF14" s="20">
        <f t="shared" ca="1" si="24"/>
        <v>43738</v>
      </c>
      <c r="AG14" s="20">
        <f t="shared" ca="1" si="25"/>
        <v>43739</v>
      </c>
      <c r="AH14" s="20">
        <f t="shared" ca="1" si="26"/>
        <v>43740</v>
      </c>
      <c r="AI14" s="20">
        <f t="shared" ca="1" si="27"/>
        <v>43741</v>
      </c>
      <c r="AJ14" s="20">
        <f t="shared" ca="1" si="28"/>
        <v>43742</v>
      </c>
      <c r="AK14" s="20">
        <f t="shared" ca="1" si="29"/>
        <v>43743</v>
      </c>
      <c r="AL14" s="20" t="str">
        <f t="shared" ca="1" si="30"/>
        <v/>
      </c>
      <c r="AM14" s="20" t="str">
        <f t="shared" ca="1" si="30"/>
        <v/>
      </c>
      <c r="AN14" s="20" t="str">
        <f t="shared" ca="1" si="30"/>
        <v/>
      </c>
      <c r="AO14" s="20" t="str">
        <f t="shared" ca="1" si="30"/>
        <v/>
      </c>
      <c r="AP14" s="20" t="str">
        <f t="shared" ca="1" si="30"/>
        <v/>
      </c>
      <c r="AQ14" s="20" t="str">
        <f t="shared" ca="1" si="30"/>
        <v/>
      </c>
      <c r="AR14" s="20" t="str">
        <f t="shared" ca="1" si="30"/>
        <v/>
      </c>
    </row>
    <row r="15" spans="1:44" ht="18.75" customHeight="1" x14ac:dyDescent="0.3">
      <c r="B15" s="15" t="s">
        <v>13</v>
      </c>
      <c r="C15" s="20" t="str">
        <f t="shared" ca="1" si="0"/>
        <v/>
      </c>
      <c r="D15" s="20" t="str">
        <f t="shared" ca="1" si="1"/>
        <v/>
      </c>
      <c r="E15" s="20">
        <f t="shared" ca="1" si="1"/>
        <v>43739</v>
      </c>
      <c r="F15" s="20">
        <f t="shared" ca="1" si="1"/>
        <v>43740</v>
      </c>
      <c r="G15" s="20">
        <f t="shared" ca="1" si="1"/>
        <v>43741</v>
      </c>
      <c r="H15" s="20">
        <f t="shared" ca="1" si="1"/>
        <v>43742</v>
      </c>
      <c r="I15" s="20">
        <f t="shared" ca="1" si="1"/>
        <v>43743</v>
      </c>
      <c r="J15" s="20">
        <f t="shared" ca="1" si="2"/>
        <v>43744</v>
      </c>
      <c r="K15" s="20">
        <f t="shared" ca="1" si="3"/>
        <v>43745</v>
      </c>
      <c r="L15" s="20">
        <f t="shared" ca="1" si="4"/>
        <v>43746</v>
      </c>
      <c r="M15" s="20">
        <f t="shared" ca="1" si="5"/>
        <v>43747</v>
      </c>
      <c r="N15" s="20">
        <f t="shared" ca="1" si="6"/>
        <v>43748</v>
      </c>
      <c r="O15" s="20">
        <f t="shared" ca="1" si="7"/>
        <v>43749</v>
      </c>
      <c r="P15" s="20">
        <f t="shared" ca="1" si="8"/>
        <v>43750</v>
      </c>
      <c r="Q15" s="20">
        <f t="shared" ca="1" si="9"/>
        <v>43751</v>
      </c>
      <c r="R15" s="20">
        <f t="shared" ca="1" si="10"/>
        <v>43752</v>
      </c>
      <c r="S15" s="20">
        <f t="shared" ca="1" si="11"/>
        <v>43753</v>
      </c>
      <c r="T15" s="20">
        <f t="shared" ca="1" si="12"/>
        <v>43754</v>
      </c>
      <c r="U15" s="20">
        <f t="shared" ca="1" si="13"/>
        <v>43755</v>
      </c>
      <c r="V15" s="20">
        <f t="shared" ca="1" si="14"/>
        <v>43756</v>
      </c>
      <c r="W15" s="20">
        <f t="shared" ca="1" si="15"/>
        <v>43757</v>
      </c>
      <c r="X15" s="20">
        <f t="shared" ca="1" si="16"/>
        <v>43758</v>
      </c>
      <c r="Y15" s="20">
        <f t="shared" ca="1" si="17"/>
        <v>43759</v>
      </c>
      <c r="Z15" s="20">
        <f t="shared" ca="1" si="18"/>
        <v>43760</v>
      </c>
      <c r="AA15" s="20">
        <f t="shared" ca="1" si="19"/>
        <v>43761</v>
      </c>
      <c r="AB15" s="20">
        <f t="shared" ca="1" si="20"/>
        <v>43762</v>
      </c>
      <c r="AC15" s="20">
        <f t="shared" ca="1" si="21"/>
        <v>43763</v>
      </c>
      <c r="AD15" s="20">
        <f t="shared" ca="1" si="22"/>
        <v>43764</v>
      </c>
      <c r="AE15" s="20">
        <f t="shared" ca="1" si="23"/>
        <v>43765</v>
      </c>
      <c r="AF15" s="20">
        <f t="shared" ca="1" si="24"/>
        <v>43766</v>
      </c>
      <c r="AG15" s="20">
        <f t="shared" ca="1" si="25"/>
        <v>43767</v>
      </c>
      <c r="AH15" s="20">
        <f t="shared" ca="1" si="26"/>
        <v>43768</v>
      </c>
      <c r="AI15" s="20">
        <f t="shared" ca="1" si="27"/>
        <v>43769</v>
      </c>
      <c r="AJ15" s="20">
        <f t="shared" ca="1" si="28"/>
        <v>43770</v>
      </c>
      <c r="AK15" s="20">
        <f t="shared" ca="1" si="29"/>
        <v>43771</v>
      </c>
      <c r="AL15" s="20" t="str">
        <f t="shared" ca="1" si="30"/>
        <v/>
      </c>
      <c r="AM15" s="20" t="str">
        <f t="shared" ca="1" si="30"/>
        <v/>
      </c>
      <c r="AN15" s="20" t="str">
        <f t="shared" ca="1" si="30"/>
        <v/>
      </c>
      <c r="AO15" s="20" t="str">
        <f t="shared" ca="1" si="30"/>
        <v/>
      </c>
      <c r="AP15" s="20" t="str">
        <f t="shared" ca="1" si="30"/>
        <v/>
      </c>
      <c r="AQ15" s="20" t="str">
        <f t="shared" ca="1" si="30"/>
        <v/>
      </c>
      <c r="AR15" s="20" t="str">
        <f t="shared" ca="1" si="30"/>
        <v/>
      </c>
    </row>
    <row r="16" spans="1:44" ht="18.75" customHeight="1" x14ac:dyDescent="0.3">
      <c r="B16" s="15" t="s">
        <v>14</v>
      </c>
      <c r="C16" s="20" t="str">
        <f t="shared" ca="1" si="0"/>
        <v/>
      </c>
      <c r="D16" s="20" t="str">
        <f t="shared" ca="1" si="1"/>
        <v/>
      </c>
      <c r="E16" s="20" t="str">
        <f t="shared" ca="1" si="1"/>
        <v/>
      </c>
      <c r="F16" s="20" t="str">
        <f t="shared" ca="1" si="1"/>
        <v/>
      </c>
      <c r="G16" s="20" t="str">
        <f t="shared" ca="1" si="1"/>
        <v/>
      </c>
      <c r="H16" s="20">
        <f t="shared" ca="1" si="1"/>
        <v>43770</v>
      </c>
      <c r="I16" s="20">
        <f t="shared" ca="1" si="1"/>
        <v>43771</v>
      </c>
      <c r="J16" s="20">
        <f t="shared" ca="1" si="2"/>
        <v>43772</v>
      </c>
      <c r="K16" s="20">
        <f t="shared" ca="1" si="3"/>
        <v>43773</v>
      </c>
      <c r="L16" s="20">
        <f t="shared" ca="1" si="4"/>
        <v>43774</v>
      </c>
      <c r="M16" s="20">
        <f t="shared" ca="1" si="5"/>
        <v>43775</v>
      </c>
      <c r="N16" s="20">
        <f t="shared" ca="1" si="6"/>
        <v>43776</v>
      </c>
      <c r="O16" s="20">
        <f t="shared" ca="1" si="7"/>
        <v>43777</v>
      </c>
      <c r="P16" s="20">
        <f t="shared" ca="1" si="8"/>
        <v>43778</v>
      </c>
      <c r="Q16" s="20">
        <f t="shared" ca="1" si="9"/>
        <v>43779</v>
      </c>
      <c r="R16" s="20">
        <f t="shared" ca="1" si="10"/>
        <v>43780</v>
      </c>
      <c r="S16" s="20">
        <f t="shared" ca="1" si="11"/>
        <v>43781</v>
      </c>
      <c r="T16" s="20">
        <f t="shared" ca="1" si="12"/>
        <v>43782</v>
      </c>
      <c r="U16" s="20">
        <f t="shared" ca="1" si="13"/>
        <v>43783</v>
      </c>
      <c r="V16" s="20">
        <f t="shared" ca="1" si="14"/>
        <v>43784</v>
      </c>
      <c r="W16" s="20">
        <f t="shared" ca="1" si="15"/>
        <v>43785</v>
      </c>
      <c r="X16" s="20">
        <f t="shared" ca="1" si="16"/>
        <v>43786</v>
      </c>
      <c r="Y16" s="20">
        <f t="shared" ca="1" si="17"/>
        <v>43787</v>
      </c>
      <c r="Z16" s="20">
        <f t="shared" ca="1" si="18"/>
        <v>43788</v>
      </c>
      <c r="AA16" s="20">
        <f t="shared" ca="1" si="19"/>
        <v>43789</v>
      </c>
      <c r="AB16" s="20">
        <f t="shared" ca="1" si="20"/>
        <v>43790</v>
      </c>
      <c r="AC16" s="20">
        <f t="shared" ca="1" si="21"/>
        <v>43791</v>
      </c>
      <c r="AD16" s="20">
        <f t="shared" ca="1" si="22"/>
        <v>43792</v>
      </c>
      <c r="AE16" s="20">
        <f t="shared" ca="1" si="23"/>
        <v>43793</v>
      </c>
      <c r="AF16" s="20">
        <f t="shared" ca="1" si="24"/>
        <v>43794</v>
      </c>
      <c r="AG16" s="20">
        <f t="shared" ca="1" si="25"/>
        <v>43795</v>
      </c>
      <c r="AH16" s="20">
        <f t="shared" ca="1" si="26"/>
        <v>43796</v>
      </c>
      <c r="AI16" s="20">
        <f t="shared" ca="1" si="27"/>
        <v>43797</v>
      </c>
      <c r="AJ16" s="20">
        <f t="shared" ca="1" si="28"/>
        <v>43798</v>
      </c>
      <c r="AK16" s="20">
        <f t="shared" ca="1" si="29"/>
        <v>43799</v>
      </c>
      <c r="AL16" s="20" t="str">
        <f t="shared" ca="1" si="30"/>
        <v/>
      </c>
      <c r="AM16" s="20" t="str">
        <f t="shared" ca="1" si="30"/>
        <v/>
      </c>
      <c r="AN16" s="20" t="str">
        <f t="shared" ca="1" si="30"/>
        <v/>
      </c>
      <c r="AO16" s="20" t="str">
        <f t="shared" ca="1" si="30"/>
        <v/>
      </c>
      <c r="AP16" s="20" t="str">
        <f t="shared" ca="1" si="30"/>
        <v/>
      </c>
      <c r="AQ16" s="20" t="str">
        <f t="shared" ca="1" si="30"/>
        <v/>
      </c>
      <c r="AR16" s="20" t="str">
        <f t="shared" ca="1" si="30"/>
        <v/>
      </c>
    </row>
    <row r="17" spans="2:44" ht="18.75" customHeight="1" x14ac:dyDescent="0.3">
      <c r="B17" s="15" t="s">
        <v>15</v>
      </c>
      <c r="C17" s="20">
        <f t="shared" ca="1" si="0"/>
        <v>43800</v>
      </c>
      <c r="D17" s="20">
        <f t="shared" ca="1" si="1"/>
        <v>43801</v>
      </c>
      <c r="E17" s="20">
        <f t="shared" ca="1" si="1"/>
        <v>43802</v>
      </c>
      <c r="F17" s="20">
        <f t="shared" ca="1" si="1"/>
        <v>43803</v>
      </c>
      <c r="G17" s="20">
        <f t="shared" ca="1" si="1"/>
        <v>43804</v>
      </c>
      <c r="H17" s="20">
        <f t="shared" ca="1" si="1"/>
        <v>43805</v>
      </c>
      <c r="I17" s="20">
        <f t="shared" ca="1" si="1"/>
        <v>43806</v>
      </c>
      <c r="J17" s="20">
        <f t="shared" ca="1" si="2"/>
        <v>43807</v>
      </c>
      <c r="K17" s="20">
        <f t="shared" ca="1" si="3"/>
        <v>43808</v>
      </c>
      <c r="L17" s="20">
        <f t="shared" ca="1" si="4"/>
        <v>43809</v>
      </c>
      <c r="M17" s="20">
        <f t="shared" ca="1" si="5"/>
        <v>43810</v>
      </c>
      <c r="N17" s="20">
        <f t="shared" ca="1" si="6"/>
        <v>43811</v>
      </c>
      <c r="O17" s="20">
        <f t="shared" ca="1" si="7"/>
        <v>43812</v>
      </c>
      <c r="P17" s="20">
        <f t="shared" ca="1" si="8"/>
        <v>43813</v>
      </c>
      <c r="Q17" s="20">
        <f t="shared" ca="1" si="9"/>
        <v>43814</v>
      </c>
      <c r="R17" s="20">
        <f t="shared" ca="1" si="10"/>
        <v>43815</v>
      </c>
      <c r="S17" s="20">
        <f t="shared" ca="1" si="11"/>
        <v>43816</v>
      </c>
      <c r="T17" s="20">
        <f t="shared" ca="1" si="12"/>
        <v>43817</v>
      </c>
      <c r="U17" s="20">
        <f t="shared" ca="1" si="13"/>
        <v>43818</v>
      </c>
      <c r="V17" s="20">
        <f t="shared" ca="1" si="14"/>
        <v>43819</v>
      </c>
      <c r="W17" s="20">
        <f t="shared" ca="1" si="15"/>
        <v>43820</v>
      </c>
      <c r="X17" s="20">
        <f t="shared" ca="1" si="16"/>
        <v>43821</v>
      </c>
      <c r="Y17" s="20">
        <f t="shared" ca="1" si="17"/>
        <v>43822</v>
      </c>
      <c r="Z17" s="20">
        <f t="shared" ca="1" si="18"/>
        <v>43823</v>
      </c>
      <c r="AA17" s="20">
        <f t="shared" ca="1" si="19"/>
        <v>43824</v>
      </c>
      <c r="AB17" s="20">
        <f t="shared" ca="1" si="20"/>
        <v>43825</v>
      </c>
      <c r="AC17" s="20">
        <f t="shared" ca="1" si="21"/>
        <v>43826</v>
      </c>
      <c r="AD17" s="20">
        <f t="shared" ca="1" si="22"/>
        <v>43827</v>
      </c>
      <c r="AE17" s="20">
        <f t="shared" ca="1" si="23"/>
        <v>43828</v>
      </c>
      <c r="AF17" s="20">
        <f t="shared" ca="1" si="24"/>
        <v>43829</v>
      </c>
      <c r="AG17" s="20">
        <f t="shared" ca="1" si="25"/>
        <v>43830</v>
      </c>
      <c r="AH17" s="20">
        <f t="shared" ca="1" si="26"/>
        <v>43831</v>
      </c>
      <c r="AI17" s="20">
        <f t="shared" ca="1" si="27"/>
        <v>43832</v>
      </c>
      <c r="AJ17" s="20">
        <f t="shared" ca="1" si="28"/>
        <v>43833</v>
      </c>
      <c r="AK17" s="20">
        <f t="shared" ca="1" si="29"/>
        <v>43834</v>
      </c>
      <c r="AL17" s="20" t="str">
        <f t="shared" ca="1" si="30"/>
        <v/>
      </c>
      <c r="AM17" s="20" t="str">
        <f t="shared" ca="1" si="30"/>
        <v/>
      </c>
      <c r="AN17" s="20" t="str">
        <f t="shared" ca="1" si="30"/>
        <v/>
      </c>
      <c r="AO17" s="20" t="str">
        <f t="shared" ca="1" si="30"/>
        <v/>
      </c>
      <c r="AP17" s="20" t="str">
        <f t="shared" ca="1" si="30"/>
        <v/>
      </c>
      <c r="AQ17" s="20" t="str">
        <f t="shared" ca="1" si="30"/>
        <v/>
      </c>
      <c r="AR17" s="20" t="str">
        <f t="shared" ca="1" si="30"/>
        <v/>
      </c>
    </row>
    <row r="18" spans="2:44" ht="39.950000000000003" customHeight="1" x14ac:dyDescent="0.3">
      <c r="B18" s="8" t="s">
        <v>16</v>
      </c>
      <c r="C18" s="2"/>
      <c r="D18" s="2"/>
      <c r="E18" s="2"/>
      <c r="F18" s="2"/>
      <c r="G18" s="3"/>
      <c r="H18" s="3"/>
      <c r="I18" s="3"/>
      <c r="J18" s="3"/>
      <c r="K18" s="3"/>
      <c r="L18" s="3"/>
      <c r="M18" s="3"/>
      <c r="N18" s="3"/>
      <c r="O18" s="3"/>
    </row>
    <row r="19" spans="2:44" s="22" customFormat="1" ht="56.25" customHeight="1" x14ac:dyDescent="0.3">
      <c r="C19" s="30" t="s">
        <v>86</v>
      </c>
      <c r="D19" s="30"/>
      <c r="E19" s="30"/>
      <c r="F19" s="30"/>
      <c r="G19" s="23"/>
      <c r="H19" s="24"/>
      <c r="I19" s="30" t="s">
        <v>87</v>
      </c>
      <c r="J19" s="30"/>
      <c r="K19" s="30"/>
      <c r="L19" s="30"/>
      <c r="M19" s="23"/>
      <c r="N19" s="25"/>
      <c r="O19" s="30" t="s">
        <v>30</v>
      </c>
      <c r="P19" s="30"/>
      <c r="Q19" s="30"/>
      <c r="R19" s="30"/>
      <c r="S19" s="23"/>
      <c r="U19" s="30" t="s">
        <v>36</v>
      </c>
      <c r="V19" s="30"/>
      <c r="W19" s="30"/>
      <c r="X19" s="30"/>
      <c r="Y19" s="23"/>
      <c r="Z19" s="24"/>
      <c r="AA19" s="30" t="s">
        <v>42</v>
      </c>
      <c r="AB19" s="30"/>
      <c r="AC19" s="30"/>
      <c r="AD19" s="30"/>
      <c r="AE19" s="23"/>
      <c r="AF19" s="24"/>
      <c r="AG19" s="30" t="s">
        <v>48</v>
      </c>
      <c r="AH19" s="30"/>
      <c r="AI19" s="30"/>
      <c r="AJ19" s="30"/>
    </row>
    <row r="20" spans="2:44" ht="54.95" customHeight="1" x14ac:dyDescent="0.3">
      <c r="C20" s="29">
        <f ca="1">SUMIFS(ControladorLicença[Dias],ControladorLicença[Nome do Funcionário],valSelFuncionário,ControladorLicença[Data de início],"&gt;="&amp;DATE(Ano_Civil,1,1),ControladorLicença[Data de Término],"&lt;"&amp;DATE(Ano_Civil+1,1,1))</f>
        <v>3</v>
      </c>
      <c r="D20" s="29"/>
      <c r="E20" s="29"/>
      <c r="F20" s="29"/>
      <c r="G20" s="9"/>
      <c r="H20" s="17"/>
      <c r="I20" s="29">
        <f ca="1">NETWORKDAYS(DATE(Ano_Civil,1,1),EDATE(DATE(Ano_Civil,1,1),12)-1)</f>
        <v>261</v>
      </c>
      <c r="J20" s="29"/>
      <c r="K20" s="29"/>
      <c r="L20" s="29"/>
      <c r="M20" s="9"/>
      <c r="N20" s="17"/>
      <c r="O20" s="35">
        <f ca="1">SUMIFS(ControladorLicença[Dias],ControladorLicença[Nome do Funcionário],valSelFuncionário,ControladorLicença[Data de início],"&gt;="&amp;DATE(Ano_Civil,1,1),ControladorLicença[Data de Término],"&lt;"&amp;DATE(Ano_Civil+1,1,1),ControladorLicença[Tipo de Licença],'Tipos de Licença'!B4)</f>
        <v>1</v>
      </c>
      <c r="P20" s="35"/>
      <c r="Q20" s="35"/>
      <c r="R20" s="35"/>
      <c r="S20" s="9"/>
      <c r="T20" s="17"/>
      <c r="U20" s="36">
        <f ca="1">SUMIFS(ControladorLicença[Dias],ControladorLicença[Nome do Funcionário],valSelFuncionário,ControladorLicença[Data de início],"&gt;="&amp;DATE(Ano_Civil,1,1),ControladorLicença[Data de Término],"&lt;"&amp;DATE(Ano_Civil+1,1,1),ControladorLicença[Tipo de Licença],'Tipos de Licença'!B5)</f>
        <v>0</v>
      </c>
      <c r="V20" s="36"/>
      <c r="W20" s="36"/>
      <c r="X20" s="36"/>
      <c r="Y20" s="9"/>
      <c r="Z20" s="17"/>
      <c r="AA20" s="37">
        <f ca="1">SUMIFS(ControladorLicença[Dias],ControladorLicença[Nome do Funcionário],valSelFuncionário,ControladorLicença[Data de início],"&gt;="&amp;DATE(Ano_Civil,1,1),ControladorLicença[Data de Término],"&lt;"&amp;DATE(Ano_Civil+1,1,1),ControladorLicença[Tipo de Licença],'Tipos de Licença'!B6)</f>
        <v>2</v>
      </c>
      <c r="AB20" s="37"/>
      <c r="AC20" s="37"/>
      <c r="AD20" s="37"/>
      <c r="AE20" s="9"/>
      <c r="AF20" s="17"/>
      <c r="AG20" s="34">
        <f ca="1">SUMIFS(ControladorLicença[Dias],ControladorLicença[Nome do Funcionário],valSelFuncionário,ControladorLicença[Data de início],"&gt;="&amp;DATE(Ano_Civil,1,1),ControladorLicença[Data de Término],"&lt;"&amp;DATE(Ano_Civil+1,1,1),ControladorLicença[Tipo de Licença],'Tipos de Licença'!B7)</f>
        <v>0</v>
      </c>
      <c r="AH20" s="34"/>
      <c r="AI20" s="34"/>
      <c r="AJ20" s="34"/>
    </row>
    <row r="21" spans="2:44" ht="21.95" customHeight="1" x14ac:dyDescent="0.3">
      <c r="C21" s="31">
        <f ca="1">SUMIFS(ControladorLicença[Dias],ControladorLicença[Nome do Funcionário],valSelFuncionário,ControladorLicença[Data de início],"&gt;="&amp;DATE(Ano_Civil-1,1,1),ControladorLicença[Data de Término],"&lt;"&amp;DATE(Ano_Civil,1,1))</f>
        <v>9</v>
      </c>
      <c r="D21" s="31"/>
      <c r="E21" s="31"/>
      <c r="F21" s="31"/>
      <c r="G21" s="9"/>
      <c r="H21" s="4"/>
      <c r="I21" s="31">
        <f ca="1">NETWORKDAYS(DATE(Ano_Civil-1,1,1),EDATE(DATE(Ano_Civil-1,1,1),12)-1)</f>
        <v>261</v>
      </c>
      <c r="J21" s="31"/>
      <c r="K21" s="31"/>
      <c r="L21" s="31"/>
      <c r="M21" s="9"/>
      <c r="N21" s="5"/>
      <c r="O21" s="31">
        <f ca="1">SUMIFS(ControladorLicença[Dias],ControladorLicença[Nome do Funcionário],valSelFuncionário,ControladorLicença[Data de início],"&gt;="&amp;DATE(Ano_Civil-1,1,1),ControladorLicença[Data de Término],"&lt;"&amp;DATE(Ano_Civil,1,1),ControladorLicença[Tipo de Licença],'Tipos de Licença'!B4)</f>
        <v>4</v>
      </c>
      <c r="P21" s="31"/>
      <c r="Q21" s="31"/>
      <c r="R21" s="31"/>
      <c r="S21" s="9"/>
      <c r="T21" s="5"/>
      <c r="U21" s="31">
        <f ca="1">SUMIFS(ControladorLicença[Dias],ControladorLicença[Nome do Funcionário],valSelFuncionário,ControladorLicença[Data de início],"&gt;="&amp;DATE(Ano_Civil-1,1,1),ControladorLicença[Data de Término],"&lt;"&amp;DATE(Ano_Civil,1,1),ControladorLicença[Tipo de Licença],'Tipos de Licença'!B5)</f>
        <v>4</v>
      </c>
      <c r="V21" s="31"/>
      <c r="W21" s="31"/>
      <c r="X21" s="31"/>
      <c r="Y21" s="9"/>
      <c r="Z21" s="5"/>
      <c r="AA21" s="31">
        <f ca="1">SUMIFS(ControladorLicença[Dias],ControladorLicença[Nome do Funcionário],valSelFuncionário,ControladorLicença[Data de início],"&gt;="&amp;DATE(Ano_Civil-1,1,1),ControladorLicença[Data de Término],"&lt;"&amp;DATE(Ano_Civil,1,1),ControladorLicença[Tipo de Licença],'Tipos de Licença'!B6)</f>
        <v>0</v>
      </c>
      <c r="AB21" s="31"/>
      <c r="AC21" s="31"/>
      <c r="AD21" s="31"/>
      <c r="AE21" s="9"/>
      <c r="AF21" s="5"/>
      <c r="AG21" s="31">
        <f ca="1">SUMIFS(ControladorLicença[Dias],ControladorLicença[Nome do Funcionário],valSelFuncionário,ControladorLicença[Data de início],"&gt;="&amp;DATE(Ano_Civil-1,1,1),ControladorLicença[Data de Término],"&lt;"&amp;DATE(Ano_Civil,1,1),ControladorLicença[Tipo de Licença],'Tipos de Licença'!B7)</f>
        <v>1</v>
      </c>
      <c r="AH21" s="31"/>
      <c r="AI21" s="31"/>
      <c r="AJ21" s="31"/>
    </row>
    <row r="22" spans="2:44" ht="21.95" customHeight="1" x14ac:dyDescent="0.3">
      <c r="C22" s="32" t="str">
        <f ca="1">IFERROR(IF(C21&lt;&gt;0,IF(C20&gt;=C21,"UP ", "DIMINUIÇÂO DE ")&amp;TEXT(C20/C21-1,"0%;0%"),"AUMENTO DE 100%"),"")</f>
        <v>DIMINUIÇÂO DE 67%</v>
      </c>
      <c r="D22" s="32"/>
      <c r="E22" s="32"/>
      <c r="F22" s="32"/>
      <c r="G22" s="9"/>
      <c r="H22" s="4"/>
      <c r="I22" s="33" t="str">
        <f ca="1">IFERROR(IF(I21&lt;&gt;0,IF(I20&gt;=I21,"UP ", "DIMINUIÇÂO DE ")&amp;TEXT(I20/I21-1,"0%;0%"),"AUMENTO DE 100%"),"")</f>
        <v>UP 0%</v>
      </c>
      <c r="J22" s="33"/>
      <c r="K22" s="33"/>
      <c r="L22" s="33"/>
      <c r="M22" s="9"/>
      <c r="N22" s="5"/>
      <c r="O22" s="32" t="str">
        <f ca="1">IFERROR(IF(O21&lt;&gt;0,IF(O20&gt;=O21,"UP ", "DIMINUIÇÂO DE ")&amp;TEXT(O20/O21-1,"0%;0%"),"AUMENTO DE 100%"),"")</f>
        <v>DIMINUIÇÂO DE 75%</v>
      </c>
      <c r="P22" s="32"/>
      <c r="Q22" s="32"/>
      <c r="R22" s="32"/>
      <c r="S22" s="9"/>
      <c r="T22" s="5"/>
      <c r="U22" s="32" t="str">
        <f ca="1">IFERROR(IF(U21&lt;&gt;0,IF(U20&gt;=U21,"UP ", "DIMINUIÇÂO DE ")&amp;TEXT(U20/U21-1,"0%;0%"),"AUMENTO DE 100%"),"")</f>
        <v>DIMINUIÇÂO DE 100%</v>
      </c>
      <c r="V22" s="32"/>
      <c r="W22" s="32"/>
      <c r="X22" s="32"/>
      <c r="Y22" s="9"/>
      <c r="Z22" s="5"/>
      <c r="AA22" s="32" t="str">
        <f ca="1">IFERROR(IF(AA21&lt;&gt;0,IF(AA20&gt;=AA21,"UP ", "DIMINUIÇÂO DE ")&amp;TEXT(AA20/AA21-1,"0%;0%"),"AUMENTO DE 100%"),"")</f>
        <v>AUMENTO DE 100%</v>
      </c>
      <c r="AB22" s="32"/>
      <c r="AC22" s="32"/>
      <c r="AD22" s="32"/>
      <c r="AE22" s="9"/>
      <c r="AF22" s="5"/>
      <c r="AG22" s="32" t="str">
        <f ca="1">IFERROR(IF(AG21&lt;&gt;0,IF(AG20&gt;=AG21,"UP ", "DIMINUIÇÂO DE ")&amp;TEXT(AG20/AG21-1,"0%;0%"),"AUMENTO DE 100%"),"")</f>
        <v>DIMINUIÇÂO DE 100%</v>
      </c>
      <c r="AH22" s="32"/>
      <c r="AI22" s="32"/>
      <c r="AJ22" s="32"/>
    </row>
  </sheetData>
  <mergeCells count="26">
    <mergeCell ref="AG19:AJ19"/>
    <mergeCell ref="AG20:AJ20"/>
    <mergeCell ref="AG21:AJ21"/>
    <mergeCell ref="AG22:AJ22"/>
    <mergeCell ref="O19:R19"/>
    <mergeCell ref="O20:R20"/>
    <mergeCell ref="O21:R21"/>
    <mergeCell ref="O22:R22"/>
    <mergeCell ref="U19:X19"/>
    <mergeCell ref="U20:X20"/>
    <mergeCell ref="U21:X21"/>
    <mergeCell ref="U22:X22"/>
    <mergeCell ref="AA19:AD19"/>
    <mergeCell ref="AA20:AD20"/>
    <mergeCell ref="AA21:AD21"/>
    <mergeCell ref="AA22:AD22"/>
    <mergeCell ref="C22:F22"/>
    <mergeCell ref="I19:L19"/>
    <mergeCell ref="I20:L20"/>
    <mergeCell ref="I21:L21"/>
    <mergeCell ref="I22:L22"/>
    <mergeCell ref="C2:I2"/>
    <mergeCell ref="C3:I3"/>
    <mergeCell ref="C20:F20"/>
    <mergeCell ref="C19:F19"/>
    <mergeCell ref="C21:F21"/>
  </mergeCells>
  <conditionalFormatting sqref="C6:AR17">
    <cfRule type="expression" dxfId="10" priority="4">
      <formula>MONTH(C6)&lt;&gt;MONTH($B6)</formula>
    </cfRule>
    <cfRule type="expression" dxfId="9" priority="17">
      <formula>OR(LEFT(C$5,3)="SÁB", COUNTIF(lstFeriados, C6)&gt;0)</formula>
    </cfRule>
    <cfRule type="expression" dxfId="8" priority="18">
      <formula>OR(LEFT(C$5,1)="D", COUNTIF(lstFeriados, C6)&gt;0)</formula>
    </cfRule>
  </conditionalFormatting>
  <conditionalFormatting sqref="C22 G22:I22 S22:T22 Y22:Z22 AE22:AG22 M22:O22">
    <cfRule type="beginsWith" dxfId="7" priority="3" operator="beginsWith" text="UP">
      <formula>LEFT(C22,LEN("UP"))="UP"</formula>
    </cfRule>
  </conditionalFormatting>
  <conditionalFormatting sqref="U22">
    <cfRule type="beginsWith" dxfId="6" priority="2" operator="beginsWith" text="UP">
      <formula>LEFT(U22,LEN("UP"))="UP"</formula>
    </cfRule>
  </conditionalFormatting>
  <conditionalFormatting sqref="AA22">
    <cfRule type="beginsWith" dxfId="5" priority="1" operator="beginsWith" text="AUMENTO DE">
      <formula>LEFT(AA22,LEN("AUMENTO DE"))="AUMENTO DE"</formula>
    </cfRule>
  </conditionalFormatting>
  <dataValidations count="15">
    <dataValidation allowBlank="1" showInputMessage="1" showErrorMessage="1" prompt="Exiba a frequência anual do funcionário nesta planilha. Selecione um funcionário e o ano para uma visão geral nesta planilha" sqref="A1" xr:uid="{00000000-0002-0000-0000-000000000000}"/>
    <dataValidation allowBlank="1" showInputMessage="1" showErrorMessage="1" prompt="Selecione o nome do funcionário na célula AM2 à direita" sqref="J2" xr:uid="{00000000-0002-0000-0000-000001000000}"/>
    <dataValidation allowBlank="1" showInputMessage="1" showErrorMessage="1" prompt="Insira o ano na célula AM3 à direita" sqref="J3" xr:uid="{00000000-0002-0000-0000-000002000000}"/>
    <dataValidation allowBlank="1" showInputMessage="1" showErrorMessage="1" prompt="O título da planilha está nesta célula" sqref="B1" xr:uid="{00000000-0002-0000-0000-000003000000}"/>
    <dataValidation allowBlank="1" showInputMessage="1" showErrorMessage="1" prompt="O título das estatísticas principais está nessa célula. Navegue nas linhas 19 a 22 para ver o número total de dias de licença, dias úteis e outras estatísticas relacionadas a licenças" sqref="B18" xr:uid="{00000000-0002-0000-0000-000004000000}"/>
    <dataValidation allowBlank="1" showInputMessage="1" showErrorMessage="1" prompt="A tabela Registro de frequência será automaticamente atualizada para o funcionário e o ano selecionados usando entradas da planilha Controlador de licença do funcionário. Os meses do ano estão nesta coluna" sqref="B5" xr:uid="{00000000-0002-0000-0000-000005000000}"/>
    <dataValidation allowBlank="1" showInputMessage="1" showErrorMessage="1" prompt="Selecione o funcionário da célula à direita" sqref="B2" xr:uid="{00000000-0002-0000-0000-000006000000}"/>
    <dataValidation allowBlank="1" showInputMessage="1" showErrorMessage="1" prompt="Insira o ano na célula à direita." sqref="B3" xr:uid="{00000000-0002-0000-0000-000007000000}"/>
    <dataValidation allowBlank="1" showInputMessage="1" showErrorMessage="1" prompt="Insira o ano nesta célula." sqref="C3:I3" xr:uid="{00000000-0002-0000-0000-000008000000}"/>
    <dataValidation allowBlank="1" showInputMessage="1" showErrorMessage="1" prompt="A data do mês à esquerda e o dia da semana nesta célula estão nessa coluna. Os dias somente serão preenchidos para dias do mês relevantes. A licença é destacada de acordo com a legenda da tabela abaixo" sqref="C5" xr:uid="{00000000-0002-0000-0000-000009000000}"/>
    <dataValidation allowBlank="1" showInputMessage="1" showErrorMessage="1" prompt="Os títulos das estatísticas principais são calculados automaticamente nesta linha iniciando à direita" sqref="B19" xr:uid="{00000000-0002-0000-0000-00000A000000}"/>
    <dataValidation allowBlank="1" showInputMessage="1" showErrorMessage="1" prompt="Os valores das estatísticas principais são calculados automaticamente nesta linha iniciando à direita" sqref="B20" xr:uid="{00000000-0002-0000-0000-00000B000000}"/>
    <dataValidation allowBlank="1" showInputMessage="1" showErrorMessage="1" prompt="A comparação das estatísticas principais com o último ano é calculada automaticamente nesta linha iniciando à direita" sqref="B21" xr:uid="{00000000-0002-0000-0000-00000C000000}"/>
    <dataValidation allowBlank="1" showInputMessage="1" showErrorMessage="1" prompt="A alteração líquida para cada estatística principal está nesta linha iniciando à direita" sqref="B22" xr:uid="{00000000-0002-0000-0000-00000D000000}"/>
    <dataValidation allowBlank="1" showInputMessage="1" showErrorMessage="1" prompt="Os dias da semana para o mês na coluna B e o dia da semana nesse título estão nessa coluna. Os destaques da célula indicam licença" sqref="D5:AR5" xr:uid="{00000000-0002-0000-0000-00000E000000}"/>
  </dataValidations>
  <printOptions horizontalCentered="1"/>
  <pageMargins left="0.25" right="0.25" top="0.75" bottom="0.75" header="0.3" footer="0.3"/>
  <pageSetup paperSize="9" scale="59"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77486DEF-4B90-4A09-A027-C628567EDF4C}">
            <xm:f>COUNTIFS(lstNomesFunc,valSelFuncionário,lstDatasI,"&lt;="&amp;C6,lstDatasT,"&gt;="&amp;C6,lstTiposF,'Tipos de Licença'!$B$4)&gt;0</xm:f>
            <x14:dxf>
              <font>
                <color theme="3" tint="-0.24994659260841701"/>
              </font>
              <fill>
                <patternFill>
                  <bgColor theme="4"/>
                </patternFill>
              </fill>
            </x14:dxf>
          </x14:cfRule>
          <xm:sqref>C6:AR17</xm:sqref>
        </x14:conditionalFormatting>
        <x14:conditionalFormatting xmlns:xm="http://schemas.microsoft.com/office/excel/2006/main">
          <x14:cfRule type="expression" priority="9" id="{7BA81481-452F-4533-84C8-E4B1E4D25843}">
            <xm:f>COUNTIFS(lstNomesFunc,valSelFuncionário,lstDatasI,"&lt;="&amp;C6,lstDatasT,"&gt;="&amp;C6,lstTiposF,'Tipos de Licença'!$B$5)&gt;0</xm:f>
            <x14:dxf>
              <fill>
                <patternFill>
                  <bgColor theme="8"/>
                </patternFill>
              </fill>
            </x14:dxf>
          </x14:cfRule>
          <x14:cfRule type="expression" priority="10" id="{7DF86B1D-BC96-4C1F-BA74-43CC1527B439}">
            <xm:f>COUNTIFS(lstNomesFunc,valSelFuncionário,lstDatasI,"&lt;="&amp;C6,lstDatasT,"&gt;="&amp;C6,lstTiposF,'Tipos de Licença'!$B$6)&gt;0</xm:f>
            <x14:dxf>
              <fill>
                <patternFill>
                  <bgColor theme="6"/>
                </patternFill>
              </fill>
            </x14:dxf>
          </x14:cfRule>
          <x14:cfRule type="expression" priority="11" id="{8D7627D3-E4F4-4E54-8BDC-376A6BB31759}">
            <xm:f>COUNTIFS(lstNomesFunc,valSelFuncionário,lstDatasI,"&lt;="&amp;C6,lstDatasT,"&gt;="&amp;C6,lstTiposF,'Tipos de Licença'!$B$7)&gt;0</xm:f>
            <x14:dxf>
              <fill>
                <patternFill>
                  <bgColor theme="7"/>
                </patternFill>
              </fill>
            </x14:dxf>
          </x14:cfRule>
          <xm:sqref>C6:AR17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lecione um nome de funcionário na lista. Selecione CANCELAR e pressione Alt+Seta para baixo e Enter para selecionar " prompt="Selecione o nome do funcionário nesta célula. Pressione Alt+Seta para baixo para abrir a lista suspensa e Enter para fazer a seleção." xr:uid="{00000000-0002-0000-0000-00000F000000}">
          <x14:formula1>
            <xm:f>'Lista de Funcionários'!$B$4:$B$8</xm:f>
          </x14:formula1>
          <xm:sqref>C2:I2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5" tint="-0.499984740745262"/>
    <pageSetUpPr autoPageBreaks="0" fitToPage="1"/>
  </sheetPr>
  <dimension ref="A1:F26"/>
  <sheetViews>
    <sheetView showGridLines="0" workbookViewId="0"/>
  </sheetViews>
  <sheetFormatPr defaultRowHeight="30" customHeight="1" x14ac:dyDescent="0.3"/>
  <cols>
    <col min="1" max="1" width="2.625" customWidth="1"/>
    <col min="2" max="2" width="26.125" customWidth="1"/>
    <col min="3" max="3" width="19" customWidth="1"/>
    <col min="4" max="4" width="21.875" customWidth="1"/>
    <col min="5" max="5" width="20.875" customWidth="1"/>
    <col min="6" max="6" width="12.25" customWidth="1"/>
    <col min="7" max="7" width="2.625" customWidth="1"/>
  </cols>
  <sheetData>
    <row r="1" spans="1:6" s="16" customFormat="1" ht="39.950000000000003" customHeight="1" x14ac:dyDescent="0.3">
      <c r="A1"/>
      <c r="B1" s="21" t="s">
        <v>63</v>
      </c>
    </row>
    <row r="2" spans="1:6" ht="15" customHeight="1" x14ac:dyDescent="0.3"/>
    <row r="3" spans="1:6" ht="30" customHeight="1" x14ac:dyDescent="0.3">
      <c r="B3" s="11" t="s">
        <v>64</v>
      </c>
      <c r="C3" s="11" t="s">
        <v>69</v>
      </c>
      <c r="D3" s="11" t="s">
        <v>70</v>
      </c>
      <c r="E3" s="11" t="s">
        <v>71</v>
      </c>
      <c r="F3" s="11" t="s">
        <v>73</v>
      </c>
    </row>
    <row r="4" spans="1:6" ht="30" customHeight="1" x14ac:dyDescent="0.3">
      <c r="B4" s="10" t="s">
        <v>17</v>
      </c>
      <c r="C4" s="13">
        <f ca="1">DATE(YEAR(TODAY()),1,3)</f>
        <v>43468</v>
      </c>
      <c r="D4" s="13">
        <f ca="1">DATE(YEAR(TODAY()),1,3)</f>
        <v>43468</v>
      </c>
      <c r="E4" s="10" t="s">
        <v>72</v>
      </c>
      <c r="F4" s="12">
        <f ca="1">NETWORKDAYS(ControladorLicença[[#This Row],[Data de início]],ControladorLicença[[#This Row],[Data de Término]],lstFeriados)</f>
        <v>1</v>
      </c>
    </row>
    <row r="5" spans="1:6" ht="30" customHeight="1" x14ac:dyDescent="0.3">
      <c r="B5" s="10" t="s">
        <v>65</v>
      </c>
      <c r="C5" s="13">
        <f ca="1">DATE(YEAR(TODAY()),1,17)</f>
        <v>43482</v>
      </c>
      <c r="D5" s="13">
        <f ca="1">DATE(YEAR(TODAY()),1,18)</f>
        <v>43483</v>
      </c>
      <c r="E5" s="10" t="s">
        <v>48</v>
      </c>
      <c r="F5" s="12">
        <f ca="1">NETWORKDAYS(ControladorLicença[[#This Row],[Data de início]],ControladorLicença[[#This Row],[Data de Término]],lstFeriados)</f>
        <v>2</v>
      </c>
    </row>
    <row r="6" spans="1:6" ht="30" customHeight="1" x14ac:dyDescent="0.3">
      <c r="B6" s="10" t="s">
        <v>66</v>
      </c>
      <c r="C6" s="13">
        <f ca="1">DATE(YEAR(TODAY()),1,18 )</f>
        <v>43483</v>
      </c>
      <c r="D6" s="13">
        <f ca="1">DATE(YEAR(TODAY()),1,21)</f>
        <v>43486</v>
      </c>
      <c r="E6" s="10" t="s">
        <v>48</v>
      </c>
      <c r="F6" s="12">
        <f ca="1">NETWORKDAYS(ControladorLicença[[#This Row],[Data de início]],ControladorLicença[[#This Row],[Data de Término]],lstFeriados)</f>
        <v>2</v>
      </c>
    </row>
    <row r="7" spans="1:6" ht="30" customHeight="1" x14ac:dyDescent="0.3">
      <c r="B7" s="10" t="s">
        <v>67</v>
      </c>
      <c r="C7" s="13">
        <f ca="1">DATE(YEAR(TODAY())-1,12,10 )</f>
        <v>43444</v>
      </c>
      <c r="D7" s="13">
        <f ca="1">DATE(YEAR(TODAY())-1,12,16)</f>
        <v>43450</v>
      </c>
      <c r="E7" s="10" t="s">
        <v>42</v>
      </c>
      <c r="F7" s="12">
        <f ca="1">NETWORKDAYS(ControladorLicença[[#This Row],[Data de início]],ControladorLicença[[#This Row],[Data de Término]],lstFeriados)</f>
        <v>5</v>
      </c>
    </row>
    <row r="8" spans="1:6" ht="30" customHeight="1" x14ac:dyDescent="0.3">
      <c r="B8" s="10" t="s">
        <v>68</v>
      </c>
      <c r="C8" s="13">
        <f ca="1">DATE(YEAR(TODAY())-1,12,1  )</f>
        <v>43435</v>
      </c>
      <c r="D8" s="13">
        <f ca="1">DATE(YEAR(TODAY())-1,12,2)</f>
        <v>43436</v>
      </c>
      <c r="E8" s="10" t="s">
        <v>72</v>
      </c>
      <c r="F8" s="12">
        <f ca="1">NETWORKDAYS(ControladorLicença[[#This Row],[Data de início]],ControladorLicença[[#This Row],[Data de Término]],lstFeriados)</f>
        <v>0</v>
      </c>
    </row>
    <row r="9" spans="1:6" ht="30" customHeight="1" x14ac:dyDescent="0.3">
      <c r="B9" s="10" t="s">
        <v>17</v>
      </c>
      <c r="C9" s="13">
        <f ca="1">DATE(YEAR(TODAY())-1,11,14  )</f>
        <v>43418</v>
      </c>
      <c r="D9" s="13">
        <f ca="1">DATE(YEAR(TODAY())-1,11,18)</f>
        <v>43422</v>
      </c>
      <c r="E9" s="10" t="s">
        <v>36</v>
      </c>
      <c r="F9" s="12">
        <f ca="1">NETWORKDAYS(ControladorLicença[[#This Row],[Data de início]],ControladorLicença[[#This Row],[Data de Término]],lstFeriados)</f>
        <v>3</v>
      </c>
    </row>
    <row r="10" spans="1:6" ht="30" customHeight="1" x14ac:dyDescent="0.3">
      <c r="B10" s="10" t="s">
        <v>68</v>
      </c>
      <c r="C10" s="13">
        <f ca="1">DATE(YEAR(TODAY()),1,31 )</f>
        <v>43496</v>
      </c>
      <c r="D10" s="13">
        <f ca="1">DATE(YEAR(TODAY()),2,4)</f>
        <v>43500</v>
      </c>
      <c r="E10" s="10" t="s">
        <v>72</v>
      </c>
      <c r="F10" s="12">
        <f ca="1">NETWORKDAYS(ControladorLicença[[#This Row],[Data de início]],ControladorLicença[[#This Row],[Data de Término]],lstFeriados)</f>
        <v>3</v>
      </c>
    </row>
    <row r="11" spans="1:6" ht="30" customHeight="1" x14ac:dyDescent="0.3">
      <c r="B11" s="10" t="s">
        <v>68</v>
      </c>
      <c r="C11" s="13">
        <f ca="1">DATE(YEAR(TODAY())-1,12,1  )</f>
        <v>43435</v>
      </c>
      <c r="D11" s="13">
        <f ca="1">DATE(YEAR(TODAY())-1,12,6)</f>
        <v>43440</v>
      </c>
      <c r="E11" s="10" t="s">
        <v>48</v>
      </c>
      <c r="F11" s="12">
        <f ca="1">NETWORKDAYS(ControladorLicença[[#This Row],[Data de início]],ControladorLicença[[#This Row],[Data de Término]],lstFeriados)</f>
        <v>4</v>
      </c>
    </row>
    <row r="12" spans="1:6" ht="30" customHeight="1" x14ac:dyDescent="0.3">
      <c r="B12" s="10" t="s">
        <v>68</v>
      </c>
      <c r="C12" s="13">
        <f ca="1">DATE(YEAR(TODAY())-1,12,10  )</f>
        <v>43444</v>
      </c>
      <c r="D12" s="13">
        <f ca="1">DATE(YEAR(TODAY())-1,12,16)</f>
        <v>43450</v>
      </c>
      <c r="E12" s="10" t="s">
        <v>48</v>
      </c>
      <c r="F12" s="12">
        <f ca="1">NETWORKDAYS(ControladorLicença[[#This Row],[Data de início]],ControladorLicença[[#This Row],[Data de Término]],lstFeriados)</f>
        <v>5</v>
      </c>
    </row>
    <row r="13" spans="1:6" ht="30" customHeight="1" x14ac:dyDescent="0.3">
      <c r="B13" s="10" t="s">
        <v>65</v>
      </c>
      <c r="C13" s="13">
        <f ca="1">DATE(YEAR(TODAY()),1,13 )</f>
        <v>43478</v>
      </c>
      <c r="D13" s="13">
        <f ca="1">DATE(YEAR(TODAY()),1,15)</f>
        <v>43480</v>
      </c>
      <c r="E13" s="10" t="s">
        <v>72</v>
      </c>
      <c r="F13" s="12">
        <f ca="1">NETWORKDAYS(ControladorLicença[[#This Row],[Data de início]],ControladorLicença[[#This Row],[Data de Término]],lstFeriados)</f>
        <v>2</v>
      </c>
    </row>
    <row r="14" spans="1:6" ht="30" customHeight="1" x14ac:dyDescent="0.3">
      <c r="B14" s="10" t="s">
        <v>67</v>
      </c>
      <c r="C14" s="13">
        <f ca="1">DATE(YEAR(TODAY()),1,15 )</f>
        <v>43480</v>
      </c>
      <c r="D14" s="13">
        <f ca="1">DATE(YEAR(TODAY()),1,20)</f>
        <v>43485</v>
      </c>
      <c r="E14" s="10" t="s">
        <v>72</v>
      </c>
      <c r="F14" s="12">
        <f ca="1">NETWORKDAYS(ControladorLicença[[#This Row],[Data de início]],ControladorLicença[[#This Row],[Data de Término]],lstFeriados)</f>
        <v>4</v>
      </c>
    </row>
    <row r="15" spans="1:6" ht="30" customHeight="1" x14ac:dyDescent="0.3">
      <c r="B15" s="10" t="s">
        <v>65</v>
      </c>
      <c r="C15" s="13">
        <f ca="1">DATE(YEAR(TODAY()),6,13 )</f>
        <v>43629</v>
      </c>
      <c r="D15" s="13">
        <f ca="1">DATE(YEAR(TODAY()),6,15)</f>
        <v>43631</v>
      </c>
      <c r="E15" s="10" t="s">
        <v>42</v>
      </c>
      <c r="F15" s="12">
        <f ca="1">NETWORKDAYS(ControladorLicença[[#This Row],[Data de início]],ControladorLicença[[#This Row],[Data de Término]],lstFeriados)</f>
        <v>2</v>
      </c>
    </row>
    <row r="16" spans="1:6" ht="30" customHeight="1" x14ac:dyDescent="0.3">
      <c r="B16" s="10" t="s">
        <v>67</v>
      </c>
      <c r="C16" s="13">
        <f ca="1">DATE(YEAR(TODAY()),1,27 )</f>
        <v>43492</v>
      </c>
      <c r="D16" s="13">
        <f ca="1">DATE(YEAR(TODAY()),2,3)</f>
        <v>43499</v>
      </c>
      <c r="E16" s="10" t="s">
        <v>42</v>
      </c>
      <c r="F16" s="12">
        <f ca="1">NETWORKDAYS(ControladorLicença[[#This Row],[Data de início]],ControladorLicença[[#This Row],[Data de Término]],lstFeriados)</f>
        <v>5</v>
      </c>
    </row>
    <row r="17" spans="2:6" ht="30" customHeight="1" x14ac:dyDescent="0.3">
      <c r="B17" s="10" t="s">
        <v>66</v>
      </c>
      <c r="C17" s="13">
        <f ca="1">DATE(YEAR(TODAY()),1,17 )</f>
        <v>43482</v>
      </c>
      <c r="D17" s="13">
        <f ca="1">DATE(YEAR(TODAY()),1,18)</f>
        <v>43483</v>
      </c>
      <c r="E17" s="10" t="s">
        <v>36</v>
      </c>
      <c r="F17" s="12">
        <f ca="1">NETWORKDAYS(ControladorLicença[[#This Row],[Data de início]],ControladorLicença[[#This Row],[Data de Término]],lstFeriados)</f>
        <v>2</v>
      </c>
    </row>
    <row r="18" spans="2:6" ht="30" customHeight="1" x14ac:dyDescent="0.3">
      <c r="B18" s="10" t="s">
        <v>66</v>
      </c>
      <c r="C18" s="13">
        <f ca="1">DATE(YEAR(TODAY())-1,12,12 )</f>
        <v>43446</v>
      </c>
      <c r="D18" s="13">
        <f ca="1">DATE(YEAR(TODAY())-1,12,17)</f>
        <v>43451</v>
      </c>
      <c r="E18" s="10" t="s">
        <v>42</v>
      </c>
      <c r="F18" s="12">
        <f ca="1">NETWORKDAYS(ControladorLicença[[#This Row],[Data de início]],ControladorLicença[[#This Row],[Data de Término]],lstFeriados)</f>
        <v>4</v>
      </c>
    </row>
    <row r="19" spans="2:6" ht="30" customHeight="1" x14ac:dyDescent="0.3">
      <c r="B19" s="10" t="s">
        <v>17</v>
      </c>
      <c r="C19" s="13">
        <f ca="1">DATE(YEAR(TODAY())-1,12,21  )</f>
        <v>43455</v>
      </c>
      <c r="D19" s="13">
        <f ca="1">DATE(YEAR(TODAY())-1,12,22)</f>
        <v>43456</v>
      </c>
      <c r="E19" s="10" t="s">
        <v>48</v>
      </c>
      <c r="F19" s="12">
        <f ca="1">NETWORKDAYS(ControladorLicença[[#This Row],[Data de início]],ControladorLicença[[#This Row],[Data de Término]],lstFeriados)</f>
        <v>1</v>
      </c>
    </row>
    <row r="20" spans="2:6" ht="30" customHeight="1" x14ac:dyDescent="0.3">
      <c r="B20" s="10" t="s">
        <v>17</v>
      </c>
      <c r="C20" s="13">
        <f ca="1">DATE(YEAR(TODAY())-1,12,14  )</f>
        <v>43448</v>
      </c>
      <c r="D20" s="13">
        <f ca="1">DATE(YEAR(TODAY())-1,12,16)</f>
        <v>43450</v>
      </c>
      <c r="E20" s="10" t="s">
        <v>36</v>
      </c>
      <c r="F20" s="12">
        <f ca="1">NETWORKDAYS(ControladorLicença[[#This Row],[Data de início]],ControladorLicença[[#This Row],[Data de Término]],lstFeriados)</f>
        <v>1</v>
      </c>
    </row>
    <row r="21" spans="2:6" ht="30" customHeight="1" x14ac:dyDescent="0.3">
      <c r="B21" s="10" t="s">
        <v>65</v>
      </c>
      <c r="C21" s="13">
        <f ca="1">DATE(YEAR(TODAY())-1,11,29  )</f>
        <v>43433</v>
      </c>
      <c r="D21" s="13">
        <f ca="1">DATE(YEAR(TODAY())-1,12,6)</f>
        <v>43440</v>
      </c>
      <c r="E21" s="10" t="s">
        <v>42</v>
      </c>
      <c r="F21" s="12">
        <f ca="1">NETWORKDAYS(ControladorLicença[[#This Row],[Data de início]],ControladorLicença[[#This Row],[Data de Término]],lstFeriados)</f>
        <v>6</v>
      </c>
    </row>
    <row r="22" spans="2:6" ht="30" customHeight="1" x14ac:dyDescent="0.3">
      <c r="B22" s="10" t="s">
        <v>67</v>
      </c>
      <c r="C22" s="13">
        <f ca="1">DATE(YEAR(TODAY())-1,12,3  )</f>
        <v>43437</v>
      </c>
      <c r="D22" s="13">
        <f ca="1">DATE(YEAR(TODAY())-1,12,7)</f>
        <v>43441</v>
      </c>
      <c r="E22" s="10" t="s">
        <v>36</v>
      </c>
      <c r="F22" s="12">
        <f ca="1">NETWORKDAYS(ControladorLicença[[#This Row],[Data de início]],ControladorLicença[[#This Row],[Data de Término]],lstFeriados)</f>
        <v>5</v>
      </c>
    </row>
    <row r="23" spans="2:6" ht="30" customHeight="1" x14ac:dyDescent="0.3">
      <c r="B23" s="10" t="s">
        <v>17</v>
      </c>
      <c r="C23" s="13">
        <f ca="1">DATE(YEAR(TODAY()),1,31 )</f>
        <v>43496</v>
      </c>
      <c r="D23" s="13">
        <f ca="1">DATE(YEAR(TODAY()),2,2)</f>
        <v>43498</v>
      </c>
      <c r="E23" s="10" t="s">
        <v>42</v>
      </c>
      <c r="F23" s="12">
        <f ca="1">NETWORKDAYS(ControladorLicença[[#This Row],[Data de início]],ControladorLicença[[#This Row],[Data de Término]],lstFeriados)</f>
        <v>2</v>
      </c>
    </row>
    <row r="24" spans="2:6" ht="30" customHeight="1" x14ac:dyDescent="0.3">
      <c r="B24" s="10" t="s">
        <v>17</v>
      </c>
      <c r="C24" s="13">
        <f ca="1">DATE(YEAR(TODAY())-1,11,24 )</f>
        <v>43428</v>
      </c>
      <c r="D24" s="13">
        <f ca="1">DATE(YEAR(TODAY())-1,11,29)</f>
        <v>43433</v>
      </c>
      <c r="E24" s="10" t="s">
        <v>72</v>
      </c>
      <c r="F24" s="12">
        <f ca="1">NETWORKDAYS(ControladorLicença[[#This Row],[Data de início]],ControladorLicença[[#This Row],[Data de Término]],lstFeriados)</f>
        <v>4</v>
      </c>
    </row>
    <row r="25" spans="2:6" ht="30" customHeight="1" x14ac:dyDescent="0.3">
      <c r="B25" s="10" t="s">
        <v>65</v>
      </c>
      <c r="C25" s="13">
        <f ca="1">DATE(YEAR(TODAY()),12,5 )</f>
        <v>43804</v>
      </c>
      <c r="D25" s="13">
        <f ca="1">DATE(YEAR(TODAY()),12,9)</f>
        <v>43808</v>
      </c>
      <c r="E25" s="10" t="s">
        <v>36</v>
      </c>
      <c r="F25" s="12">
        <f ca="1">NETWORKDAYS(ControladorLicença[[#This Row],[Data de início]],ControladorLicença[[#This Row],[Data de Término]],lstFeriados)</f>
        <v>3</v>
      </c>
    </row>
    <row r="26" spans="2:6" ht="30" customHeight="1" x14ac:dyDescent="0.3">
      <c r="B26" s="10" t="s">
        <v>67</v>
      </c>
      <c r="C26" s="13">
        <f ca="1">DATE(YEAR(TODAY()),4,11 )</f>
        <v>43566</v>
      </c>
      <c r="D26" s="13">
        <f ca="1">DATE(YEAR(TODAY()),4,19)</f>
        <v>43574</v>
      </c>
      <c r="E26" s="10" t="s">
        <v>36</v>
      </c>
      <c r="F26" s="12">
        <f ca="1">NETWORKDAYS(ControladorLicença[[#This Row],[Data de início]],ControladorLicença[[#This Row],[Data de Término]],lstFeriados)</f>
        <v>7</v>
      </c>
    </row>
  </sheetData>
  <dataValidations count="11">
    <dataValidation type="list" errorStyle="warning" allowBlank="1" showInputMessage="1" showErrorMessage="1" error="Selecione o tipo de licença na lista. Selecione CANCELAR e pressione Alt+Seta para baixo para selecionar o tipo de licença na lista suspensa." sqref="E4:E26" xr:uid="{00000000-0002-0000-0100-000000000000}">
      <formula1>lstTiposFeriados</formula1>
    </dataValidation>
    <dataValidation allowBlank="1" showInputMessage="1" showErrorMessage="1" prompt="Registre a licença do funcionário na tabela nesta planilha" sqref="A1" xr:uid="{00000000-0002-0000-0100-000001000000}"/>
    <dataValidation allowBlank="1" showInputMessage="1" showErrorMessage="1" prompt="A tabela a seguir é usada no modo de exibição de Calendário para atualizar automaticamente o registro de frequência anual de um funcionário. Use filtros de tabela para obter entradas para um funcionário ou tipo de licença específico" sqref="B2" xr:uid="{00000000-0002-0000-0100-000002000000}"/>
    <dataValidation allowBlank="1" showInputMessage="1" showErrorMessage="1" prompt="Selecione o nome de um funcionário nesta coluna. Pressione Alt+Seta para baixo para abrir a lista suspensa e Enter para selecionar o nome do funcionário" sqref="B3" xr:uid="{00000000-0002-0000-0100-000003000000}"/>
    <dataValidation allowBlank="1" showInputMessage="1" showErrorMessage="1" prompt="Insira a data de início nessa coluna_x000a_" sqref="C3" xr:uid="{00000000-0002-0000-0100-000004000000}"/>
    <dataValidation allowBlank="1" showInputMessage="1" showErrorMessage="1" prompt="Insira a data de término nessa coluna" sqref="D3" xr:uid="{00000000-0002-0000-0100-000005000000}"/>
    <dataValidation allowBlank="1" showInputMessage="1" showErrorMessage="1" prompt="Selecione o tipo de licença nessa coluna. Pressione Alt+Seta para baixo para abrir a lista suspensa e Enter para selecionar o tipo de licença" sqref="E3" xr:uid="{00000000-0002-0000-0100-000006000000}"/>
    <dataValidation allowBlank="1" showInputMessage="1" showErrorMessage="1" prompt="O número total de dias é calculado automaticamente nesta coluna" sqref="F3" xr:uid="{00000000-0002-0000-0100-000007000000}"/>
    <dataValidation allowBlank="1" showInputMessage="1" showErrorMessage="1" prompt="O título da planilha está nesta célula" sqref="B1" xr:uid="{00000000-0002-0000-0100-000008000000}"/>
    <dataValidation type="list" errorStyle="warning" allowBlank="1" showInputMessage="1" showErrorMessage="1" error="Selecione o nome do funcionário na lista. Selecione CANCELAR e pressione Alt+Seta para baixo para selecionar o nome do funcionário na lista suspensa." sqref="B4:B26" xr:uid="{00000000-0002-0000-0100-000009000000}">
      <formula1>lstFuncionários</formula1>
    </dataValidation>
    <dataValidation type="list" errorStyle="information" allowBlank="1" showInputMessage="1" showErrorMessage="1" errorTitle="Unknown Employee" error="Please select an employee from the list. To modify the list, on the Settings tab, add or remove employees from the List of Employees table." sqref="B27:B741" xr:uid="{00000000-0002-0000-0100-00000A000000}">
      <formula1>lstFuncionários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</oddFooter>
  </headerFooter>
  <ignoredErrors>
    <ignoredError sqref="F4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2" tint="-0.499984740745262"/>
    <pageSetUpPr fitToPage="1"/>
  </sheetPr>
  <dimension ref="A1:B8"/>
  <sheetViews>
    <sheetView showGridLines="0" workbookViewId="0"/>
  </sheetViews>
  <sheetFormatPr defaultRowHeight="30" customHeight="1" x14ac:dyDescent="0.3"/>
  <cols>
    <col min="1" max="1" width="2.625" customWidth="1"/>
    <col min="2" max="2" width="29.25" customWidth="1"/>
    <col min="3" max="3" width="3.25" customWidth="1"/>
  </cols>
  <sheetData>
    <row r="1" spans="1:2" s="16" customFormat="1" ht="39.950000000000003" customHeight="1" x14ac:dyDescent="0.3">
      <c r="A1"/>
      <c r="B1" s="21" t="s">
        <v>74</v>
      </c>
    </row>
    <row r="2" spans="1:2" ht="15" customHeight="1" x14ac:dyDescent="0.3"/>
    <row r="3" spans="1:2" ht="30" customHeight="1" x14ac:dyDescent="0.3">
      <c r="B3" s="11" t="s">
        <v>75</v>
      </c>
    </row>
    <row r="4" spans="1:2" ht="30" customHeight="1" x14ac:dyDescent="0.3">
      <c r="B4" s="10" t="s">
        <v>17</v>
      </c>
    </row>
    <row r="5" spans="1:2" ht="30" customHeight="1" x14ac:dyDescent="0.3">
      <c r="B5" s="10" t="s">
        <v>65</v>
      </c>
    </row>
    <row r="6" spans="1:2" ht="30" customHeight="1" x14ac:dyDescent="0.3">
      <c r="B6" s="10" t="s">
        <v>66</v>
      </c>
    </row>
    <row r="7" spans="1:2" ht="30" customHeight="1" x14ac:dyDescent="0.3">
      <c r="B7" s="10" t="s">
        <v>68</v>
      </c>
    </row>
    <row r="8" spans="1:2" ht="30" customHeight="1" x14ac:dyDescent="0.3">
      <c r="B8" s="10" t="s">
        <v>67</v>
      </c>
    </row>
  </sheetData>
  <dataValidations count="3">
    <dataValidation allowBlank="1" showInputMessage="1" showErrorMessage="1" prompt="Adicione funcionários nessa planilha. As entradas nessa tabela são usadas para seleção no modo de exibição de Calendário e nas planilhas Controlador de licença do funcionário" sqref="A1" xr:uid="{00000000-0002-0000-0200-000000000000}"/>
    <dataValidation allowBlank="1" showInputMessage="1" showErrorMessage="1" prompt="O título da planilha está nesta célula" sqref="B1" xr:uid="{00000000-0002-0000-0200-000001000000}"/>
    <dataValidation allowBlank="1" showInputMessage="1" showErrorMessage="1" prompt="Os nomes dos funcionários estão nesta coluna sob este título" sqref="B3" xr:uid="{00000000-0002-0000-0200-000002000000}"/>
  </dataValidation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B7"/>
  <sheetViews>
    <sheetView showGridLines="0" workbookViewId="0"/>
  </sheetViews>
  <sheetFormatPr defaultRowHeight="30" customHeight="1" x14ac:dyDescent="0.3"/>
  <cols>
    <col min="1" max="1" width="2.625" customWidth="1"/>
    <col min="2" max="2" width="28.125" customWidth="1"/>
    <col min="3" max="3" width="3.25" customWidth="1"/>
  </cols>
  <sheetData>
    <row r="1" spans="1:2" s="16" customFormat="1" ht="39.950000000000003" customHeight="1" x14ac:dyDescent="0.3">
      <c r="A1"/>
      <c r="B1" s="21" t="s">
        <v>76</v>
      </c>
    </row>
    <row r="2" spans="1:2" ht="15" customHeight="1" x14ac:dyDescent="0.3"/>
    <row r="3" spans="1:2" ht="30" customHeight="1" x14ac:dyDescent="0.3">
      <c r="B3" s="11" t="s">
        <v>77</v>
      </c>
    </row>
    <row r="4" spans="1:2" ht="30" customHeight="1" x14ac:dyDescent="0.3">
      <c r="B4" s="10" t="s">
        <v>72</v>
      </c>
    </row>
    <row r="5" spans="1:2" ht="30" customHeight="1" x14ac:dyDescent="0.3">
      <c r="B5" s="10" t="s">
        <v>36</v>
      </c>
    </row>
    <row r="6" spans="1:2" ht="30" customHeight="1" x14ac:dyDescent="0.3">
      <c r="B6" s="10" t="s">
        <v>42</v>
      </c>
    </row>
    <row r="7" spans="1:2" ht="30" customHeight="1" x14ac:dyDescent="0.3">
      <c r="B7" s="10" t="s">
        <v>48</v>
      </c>
    </row>
  </sheetData>
  <dataValidations count="3">
    <dataValidation allowBlank="1" showInputMessage="1" showErrorMessage="1" prompt="Insira os tipos de licença nesta coluna neste título" sqref="B3" xr:uid="{00000000-0002-0000-0300-000000000000}"/>
    <dataValidation allowBlank="1" showInputMessage="1" showErrorMessage="1" prompt="Insira os tipos de licença na tabela nesta planilha. As entradas serão usadas para seleção na tabela Controlador de licença na planilha Controlador de licença do funcionário" sqref="A1" xr:uid="{00000000-0002-0000-0300-000001000000}"/>
    <dataValidation allowBlank="1" showInputMessage="1" showErrorMessage="1" prompt="O título da planilha está nesta célula" sqref="B1" xr:uid="{00000000-0002-0000-0300-000002000000}"/>
  </dataValidation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B1:C9"/>
  <sheetViews>
    <sheetView showGridLines="0" workbookViewId="0"/>
  </sheetViews>
  <sheetFormatPr defaultRowHeight="30" customHeight="1" x14ac:dyDescent="0.3"/>
  <cols>
    <col min="1" max="1" width="2.625" customWidth="1"/>
    <col min="2" max="2" width="26.625" customWidth="1"/>
    <col min="3" max="3" width="41.625" customWidth="1"/>
    <col min="4" max="4" width="2.625" customWidth="1"/>
  </cols>
  <sheetData>
    <row r="1" spans="2:3" ht="39.950000000000003" customHeight="1" x14ac:dyDescent="0.3">
      <c r="B1" s="21" t="s">
        <v>78</v>
      </c>
    </row>
    <row r="2" spans="2:3" ht="15" customHeight="1" x14ac:dyDescent="0.3"/>
    <row r="3" spans="2:3" ht="30" customHeight="1" x14ac:dyDescent="0.3">
      <c r="B3" s="11" t="s">
        <v>78</v>
      </c>
      <c r="C3" s="11" t="s">
        <v>79</v>
      </c>
    </row>
    <row r="4" spans="2:3" ht="30" customHeight="1" x14ac:dyDescent="0.3">
      <c r="B4" s="13">
        <f ca="1">DATE(YEAR(TODAY()),1,1)</f>
        <v>43466</v>
      </c>
      <c r="C4" s="10" t="s">
        <v>80</v>
      </c>
    </row>
    <row r="5" spans="2:3" ht="30" customHeight="1" x14ac:dyDescent="0.3">
      <c r="B5" s="13">
        <f ca="1">DATE(YEAR(TODAY()),5,1)</f>
        <v>43586</v>
      </c>
      <c r="C5" s="26" t="s">
        <v>84</v>
      </c>
    </row>
    <row r="6" spans="2:3" ht="30" customHeight="1" x14ac:dyDescent="0.3">
      <c r="B6" s="13">
        <f ca="1">DATE(YEAR(TODAY()),9,7)</f>
        <v>43715</v>
      </c>
      <c r="C6" s="10" t="s">
        <v>81</v>
      </c>
    </row>
    <row r="7" spans="2:3" ht="30" customHeight="1" x14ac:dyDescent="0.3">
      <c r="B7" s="13">
        <f ca="1">DATE(YEAR(TODAY()),11,15)</f>
        <v>43784</v>
      </c>
      <c r="C7" s="26" t="s">
        <v>85</v>
      </c>
    </row>
    <row r="8" spans="2:3" ht="30" customHeight="1" x14ac:dyDescent="0.3">
      <c r="B8" s="13">
        <f ca="1">DATE(YEAR(TODAY()),12,24)</f>
        <v>43823</v>
      </c>
      <c r="C8" s="10" t="s">
        <v>82</v>
      </c>
    </row>
    <row r="9" spans="2:3" ht="30" customHeight="1" x14ac:dyDescent="0.3">
      <c r="B9" s="13">
        <f ca="1">DATE(YEAR(TODAY()),12,25)</f>
        <v>43824</v>
      </c>
      <c r="C9" s="10" t="s">
        <v>82</v>
      </c>
    </row>
  </sheetData>
  <dataValidations count="4">
    <dataValidation allowBlank="1" showInputMessage="1" showErrorMessage="1" prompt="Insira a data de Feriado nesta coluna sob este título" sqref="B3" xr:uid="{00000000-0002-0000-0400-000000000000}"/>
    <dataValidation allowBlank="1" showInputMessage="1" showErrorMessage="1" prompt="Insira a descrição nesta coluna sob este título" sqref="C3" xr:uid="{00000000-0002-0000-0400-000001000000}"/>
    <dataValidation allowBlank="1" showInputMessage="1" showErrorMessage="1" prompt="Insira os feriados da empresa na tabela nesta planilha" sqref="A1" xr:uid="{00000000-0002-0000-0400-000002000000}"/>
    <dataValidation allowBlank="1" showInputMessage="1" showErrorMessage="1" prompt="O título da planilha está nesta célula" sqref="B1" xr:uid="{00000000-0002-0000-0400-000003000000}"/>
  </dataValidation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15</vt:i4>
      </vt:variant>
    </vt:vector>
  </HeadingPairs>
  <TitlesOfParts>
    <vt:vector size="20" baseType="lpstr">
      <vt:lpstr>Modo de Exibição de Calendário</vt:lpstr>
      <vt:lpstr>Controlador de licença do fu...</vt:lpstr>
      <vt:lpstr>Lista de Funcionários</vt:lpstr>
      <vt:lpstr>Tipos de Licença</vt:lpstr>
      <vt:lpstr>Feriados da Empresa</vt:lpstr>
      <vt:lpstr>Ano_Civil</vt:lpstr>
      <vt:lpstr>lstDatasI</vt:lpstr>
      <vt:lpstr>lstDatasT</vt:lpstr>
      <vt:lpstr>lstFeriados</vt:lpstr>
      <vt:lpstr>lstFuncionários</vt:lpstr>
      <vt:lpstr>lstNomesFunc</vt:lpstr>
      <vt:lpstr>lstTiposF</vt:lpstr>
      <vt:lpstr>lstTiposFeriados</vt:lpstr>
      <vt:lpstr>RegiãoTítuloColuna..AC22.1</vt:lpstr>
      <vt:lpstr>Título1</vt:lpstr>
      <vt:lpstr>Título2</vt:lpstr>
      <vt:lpstr>TítuloColuna3</vt:lpstr>
      <vt:lpstr>TítuloColuna4</vt:lpstr>
      <vt:lpstr>TítuloColuna5</vt:lpstr>
      <vt:lpstr>valSelFuncionário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Luiz Domingues Filho - VOT</dc:creator>
  <cp:lastModifiedBy>Luiz Domingues Filho - VOT</cp:lastModifiedBy>
  <dcterms:created xsi:type="dcterms:W3CDTF">2016-12-03T09:43:22Z</dcterms:created>
  <dcterms:modified xsi:type="dcterms:W3CDTF">2019-08-12T17:17:01Z</dcterms:modified>
</cp:coreProperties>
</file>