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luizdomf\Desktop\03\"/>
    </mc:Choice>
  </mc:AlternateContent>
  <xr:revisionPtr revIDLastSave="0" documentId="8_{257CB5B3-4B5F-4BFF-B83D-DEEB7772C6FB}" xr6:coauthVersionLast="43" xr6:coauthVersionMax="43" xr10:uidLastSave="{00000000-0000-0000-0000-000000000000}"/>
  <bookViews>
    <workbookView xWindow="-120" yWindow="-120" windowWidth="20730" windowHeight="11310" activeTab="1" xr2:uid="{00000000-000D-0000-FFFF-FFFF00000000}"/>
  </bookViews>
  <sheets>
    <sheet name="INÍCIO" sheetId="2" r:id="rId1"/>
    <sheet name="ORÇAMENTO PESSOAL MENSAL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8" i="1" l="1"/>
  <c r="E10" i="1" l="1"/>
  <c r="E6" i="1"/>
  <c r="J61" i="1"/>
  <c r="J59" i="1"/>
  <c r="J53" i="1"/>
  <c r="J54" i="1"/>
  <c r="J55" i="1"/>
  <c r="J56" i="1"/>
  <c r="J47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<sst xmlns="http://schemas.openxmlformats.org/spreadsheetml/2006/main" count="159" uniqueCount="97">
  <si>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SOBRE ESTE MODELO</t>
  </si>
  <si>
    <t>Use esta Planilha de orçamento pessoal mensal para controlar sua renda e custos mensais previstos e reais.</t>
  </si>
  <si>
    <t>Insira as despesas incorridas nas várias categorias das respectivas tabelas.</t>
  </si>
  <si>
    <t>O Saldo previsto, o Saldo real e a Diferença são calculados automaticamente.</t>
  </si>
  <si>
    <t>Observação: </t>
  </si>
  <si>
    <t>instruções adicionais são fornecidas na coluna A da planilha ORÇAMENTO PESSOAL MENSAL. Este texto está oculto de propósito. Para removê-lo, selecione a coluna A e selecione Excluir. Para reexibir o texto, selecione a coluna A e altere a cor da fonte.</t>
  </si>
  <si>
    <t>Saiba mais sobre as tabelas desta planilha pressionando Shift e F10 em uma tabela, selecione a opção TABELA e selecione TEXTO ALTERNATIVO.</t>
  </si>
  <si>
    <t>Crie um orçamento pessoal mensal nesta planilha. Instruções úteis sobre como usar esta planilha estão nas células desta coluna. Pressione Seta para baixo para começar.</t>
  </si>
  <si>
    <t>O cabeçalho desta planilha está na célula à direita. A próxima instrução está na célula A4.</t>
  </si>
  <si>
    <t>O Saldo previsto é calculado automaticamente na célula J4, o Saldo real em J6 e a Diferença em J8. A próxima instrução está na célula A8.</t>
  </si>
  <si>
    <t>Insira os detalhes na tabela Moradia começando pela célula à direita e na tabela Entretenimento começando pela célula G12. A próxima instrução está na célula A25.</t>
  </si>
  <si>
    <t>Insira os detalhes na tabela Transporte começando pela célula à direita e na tabela Empréstimos começando pela célula G24. A próxima instrução está na célula A35.</t>
  </si>
  <si>
    <t>Insira os detalhes na tabela Seguro começando pela célula à direita e na tabela Impostos começando pela célula G33. A próxima instrução está na célula A42.</t>
  </si>
  <si>
    <t>Insira os detalhes na tabela Alimentação começando pela célula à direita e na tabela Poupança começando pela célula G40. A próxima instrução está na célula A48.</t>
  </si>
  <si>
    <t>Insira os detalhes na tabela Animais_de_estimação começando pela célula à direita e na tabela Presentes começando pela célula G46. A próxima instrução está na célula A56.</t>
  </si>
  <si>
    <t>O Custo total previsto é calculado automaticamente na célula J59, o Custo total real em J61 e a Diferença total em J63.</t>
  </si>
  <si>
    <t>ORÇAMENTO PESSOAL MENSAL</t>
  </si>
  <si>
    <t>RENDA MENSAL PREVISTA</t>
  </si>
  <si>
    <t>RENDA MENSAL REAL</t>
  </si>
  <si>
    <t>MORADIA</t>
  </si>
  <si>
    <t>Hipoteca ou aluguel</t>
  </si>
  <si>
    <t>Telefone</t>
  </si>
  <si>
    <t>Conta de luz</t>
  </si>
  <si>
    <t>Gás</t>
  </si>
  <si>
    <t>Água e esgoto</t>
  </si>
  <si>
    <t>TV a cabo</t>
  </si>
  <si>
    <t>Coleta de lixo</t>
  </si>
  <si>
    <t>Manutenção ou reparos</t>
  </si>
  <si>
    <t>Suprimentos</t>
  </si>
  <si>
    <t>Outros</t>
  </si>
  <si>
    <t>Subtotal</t>
  </si>
  <si>
    <t>TRANSPORTE</t>
  </si>
  <si>
    <t>Pagamento do veículo</t>
  </si>
  <si>
    <t>Transporte público/táxi</t>
  </si>
  <si>
    <t>Seguro</t>
  </si>
  <si>
    <t>Licenciamento</t>
  </si>
  <si>
    <t>Combustível</t>
  </si>
  <si>
    <t>Manutenção</t>
  </si>
  <si>
    <t>SEGURO</t>
  </si>
  <si>
    <t>Residencial</t>
  </si>
  <si>
    <t>Saúde</t>
  </si>
  <si>
    <t>Vida</t>
  </si>
  <si>
    <t>ALIMENTAÇÃO</t>
  </si>
  <si>
    <t>Supermercado</t>
  </si>
  <si>
    <t>Jantar fora</t>
  </si>
  <si>
    <t>ANIMAIS DE ESTIMAÇÃO</t>
  </si>
  <si>
    <t>Alimentação</t>
  </si>
  <si>
    <t>Médico</t>
  </si>
  <si>
    <t>Banho e tosa</t>
  </si>
  <si>
    <t>Brinquedos</t>
  </si>
  <si>
    <t>CUIDADOS PESSOAIS</t>
  </si>
  <si>
    <t>Cabelo/unhas</t>
  </si>
  <si>
    <t>Vestuário</t>
  </si>
  <si>
    <t>Lavagem a seco</t>
  </si>
  <si>
    <t>Academia</t>
  </si>
  <si>
    <t>Impostos ou taxas de organização</t>
  </si>
  <si>
    <t>Renda 1</t>
  </si>
  <si>
    <t>Renda extra</t>
  </si>
  <si>
    <t>Renda mensal total</t>
  </si>
  <si>
    <t>Custo previsto</t>
  </si>
  <si>
    <t>Custo Real</t>
  </si>
  <si>
    <t>Diferença</t>
  </si>
  <si>
    <t>DIFERENÇA 
(real menos previsto)</t>
  </si>
  <si>
    <t>ENTRETENIMENTO</t>
  </si>
  <si>
    <t>Vídeo/DVD</t>
  </si>
  <si>
    <t>CDs</t>
  </si>
  <si>
    <t>Filmes</t>
  </si>
  <si>
    <t>Shows</t>
  </si>
  <si>
    <t>Eventos esportivos</t>
  </si>
  <si>
    <t>Teatro ao vivo</t>
  </si>
  <si>
    <t>EMPRÉSTIMOS</t>
  </si>
  <si>
    <t>Pessoal</t>
  </si>
  <si>
    <t>Estudante</t>
  </si>
  <si>
    <t>Cartão de crédito</t>
  </si>
  <si>
    <t>IMPOSTOS</t>
  </si>
  <si>
    <t>Federal</t>
  </si>
  <si>
    <t>Estadual</t>
  </si>
  <si>
    <t>Local</t>
  </si>
  <si>
    <t>POUPANÇAS OU INVESTIMENTOS</t>
  </si>
  <si>
    <t>Aposentadoria</t>
  </si>
  <si>
    <t>Investimentos</t>
  </si>
  <si>
    <t>PRESENTES E DOAÇÕES</t>
  </si>
  <si>
    <t>Instituição beneficente 1</t>
  </si>
  <si>
    <t>Instituição beneficente 2</t>
  </si>
  <si>
    <t>Instituição beneficente 3</t>
  </si>
  <si>
    <t>ASSESSORIA JURÍDICA</t>
  </si>
  <si>
    <t>Advogado</t>
  </si>
  <si>
    <t>Pensão alimentícia</t>
  </si>
  <si>
    <t>Pagamentos em garantia ou julgamento</t>
  </si>
  <si>
    <t>CUSTO TOTAL PREVISTO</t>
  </si>
  <si>
    <t>CUSTO TOTAL REAL</t>
  </si>
  <si>
    <t>DIFERENÇA TOTAL</t>
  </si>
  <si>
    <t>O SALDO PREVISTO 
(renda menos custo previsto)</t>
  </si>
  <si>
    <t>O SALDO REAL 
(renda menos custo real)</t>
  </si>
  <si>
    <t>O rótulo Renda mensal prevista está na célula à direita. Insira Renda 1 na célula E4 e Renda extra em E5 para calcular a Renda mensal total em E6. A próxima instrução está na célula A6.</t>
  </si>
  <si>
    <t>O rótulo de Renda mensal real está na célula à direita. Insira Renda 1 na célula E8 e Renda extra em E9 para calcular a Renda mensal total em E10. A próxima instrução está na célula A12.</t>
  </si>
  <si>
    <t>Insira os detalhes na tabela CuidadosPessoais começando pela célula à direita e na tabela Assessoria_jurídica começando pela célula G52. A próxima instrução está na célula A59.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</si>
</sst>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Font="1" applyFill="1" applyBorder="1"/>
    <xf numFmtId="166" fontId="0" fillId="0" borderId="0" xfId="0" applyNumberFormat="1"/>
    <xf numFmtId="8" fontId="3" fillId="0" borderId="2" xfId="0" applyNumberFormat="1" applyFont="1" applyFill="1" applyBorder="1"/>
    <xf numFmtId="8" fontId="3" fillId="0" borderId="3" xfId="0" applyNumberFormat="1" applyFont="1" applyFill="1" applyBorder="1"/>
    <xf numFmtId="8" fontId="4" fillId="2" borderId="4" xfId="0" applyNumberFormat="1" applyFont="1" applyFill="1" applyBorder="1"/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8" fontId="4" fillId="2" borderId="1" xfId="0" applyNumberFormat="1" applyFont="1" applyFill="1" applyBorder="1" applyAlignment="1">
      <alignment vertical="center"/>
    </xf>
    <xf numFmtId="0" fontId="4" fillId="0" borderId="1" xfId="3" applyBorder="1" applyAlignment="1">
      <alignment horizontal="left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6" builtinId="4" customBuiltin="1"/>
    <cellStyle name="Moeda [0]" xfId="7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8" builtinId="5" customBuiltin="1"/>
    <cellStyle name="Ruim" xfId="12" builtinId="27" customBuiltin="1"/>
    <cellStyle name="Saída" xfId="15" builtinId="21" customBuiltin="1"/>
    <cellStyle name="Separador de milhares [0]" xfId="5" builtinId="6" customBuiltin="1"/>
    <cellStyle name="Texto de Aviso" xfId="19" builtinId="11" customBuiltin="1"/>
    <cellStyle name="Texto Explicativo" xfId="21" builtinId="53" customBuiltin="1"/>
    <cellStyle name="Título" xfId="9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10" builtinId="19" customBuiltin="1"/>
    <cellStyle name="Total" xfId="22" builtinId="25" customBuiltin="1"/>
    <cellStyle name="Vírgula" xfId="4" builtinId="3" customBuiltin="1"/>
  </cellStyles>
  <dxfs count="73"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7" formatCode="&quot;$&quot;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radia" displayName="Moradia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MORADIA" totalsRowLabel="Subtotal"/>
    <tableColumn id="2" xr3:uid="{00000000-0010-0000-0000-000002000000}" name="Custo previsto" totalsRowDxfId="65"/>
    <tableColumn id="3" xr3:uid="{00000000-0010-0000-0000-000003000000}" name="Custo Real" totalsRowDxfId="64"/>
    <tableColumn id="4" xr3:uid="{00000000-0010-0000-0000-000004000000}" name="Diferença" totalsRowFunction="sum" totalsRowDxfId="63">
      <calculatedColumnFormula>Moradia[[#This Row],[Custo previsto]]-Moradia[[#This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moradia nesta tabela. A diferença é calculada automaticament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Animais_de_estimação" displayName="Animais_de_estimação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ANIMAIS DE ESTIMAÇÃO" totalsRowLabel="Subtotal"/>
    <tableColumn id="2" xr3:uid="{00000000-0010-0000-0900-000002000000}" name="Custo previsto" dataDxfId="14" totalsRowDxfId="13"/>
    <tableColumn id="3" xr3:uid="{00000000-0010-0000-0900-000003000000}" name="Custo Real" dataDxfId="12" totalsRowDxfId="11"/>
    <tableColumn id="4" xr3:uid="{00000000-0010-0000-0900-000004000000}" name="Diferença" totalsRowFunction="sum" dataDxfId="10" totalsRowDxfId="9">
      <calculatedColumnFormula>Animais_de_estimação[[#This Row],[Custo previsto]]-Animais_de_estimação[[#This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animais de estimação nesta tabela. A diferença é calculada automaticament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Assessoria_jurídica" displayName="Assessoria_jurídica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ASSESSORIA JURÍDICA" totalsRowLabel="Subtotal"/>
    <tableColumn id="2" xr3:uid="{00000000-0010-0000-0A00-000002000000}" name="Custo previsto" dataDxfId="8" totalsRowDxfId="7"/>
    <tableColumn id="3" xr3:uid="{00000000-0010-0000-0A00-000003000000}" name="Custo Real" dataDxfId="6" totalsRowDxfId="5"/>
    <tableColumn id="4" xr3:uid="{00000000-0010-0000-0A00-000004000000}" name="Diferença" totalsRowFunction="sum" dataDxfId="4" totalsRowDxfId="3">
      <calculatedColumnFormula>Assessoria_jurídica[[#This Row],[Custo previsto]]-Assessoria_jurídica[[#This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assessoria jurídica nesta tabela. A diferença é calculada automaticament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CuidadosPessoais" displayName="CuidadosPessoais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CUIDADOS PESSOAIS" totalsRowLabel="Subtotal"/>
    <tableColumn id="2" xr3:uid="{00000000-0010-0000-0B00-000002000000}" name="Custo previsto" totalsRowDxfId="2"/>
    <tableColumn id="3" xr3:uid="{00000000-0010-0000-0B00-000003000000}" name="Custo Real" totalsRowDxfId="1"/>
    <tableColumn id="4" xr3:uid="{00000000-0010-0000-0B00-000004000000}" name="Diferença" totalsRowFunction="sum" totalsRowDxfId="0">
      <calculatedColumnFormula>CuidadosPessoais[[#This Row],[Custo previsto]]-CuidadosPessoais[[#This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cuidados pessoais nesta tabela. A diferença é calculada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retenimento" displayName="Entretenimento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RETENIMENTO" totalsRowLabel="Subtotal"/>
    <tableColumn id="2" xr3:uid="{00000000-0010-0000-0100-000002000000}" name="Custo previsto" dataDxfId="62" totalsRowDxfId="61"/>
    <tableColumn id="3" xr3:uid="{00000000-0010-0000-0100-000003000000}" name="Custo Real" dataDxfId="60" totalsRowDxfId="59"/>
    <tableColumn id="4" xr3:uid="{00000000-0010-0000-0100-000004000000}" name="Diferença" totalsRowFunction="sum" dataDxfId="58" totalsRowDxfId="57">
      <calculatedColumnFormula>Entretenimento[[#This Row],[Custo previsto]]-Entretenimento[[#This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entretenimento nesta tabela. A diferença é calculada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mpréstimos" displayName="Empréstimos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EMPRÉSTIMOS" totalsRowLabel="Subtotal"/>
    <tableColumn id="2" xr3:uid="{00000000-0010-0000-0200-000002000000}" name="Custo previsto" dataDxfId="56" totalsRowDxfId="55"/>
    <tableColumn id="3" xr3:uid="{00000000-0010-0000-0200-000003000000}" name="Custo Real" dataDxfId="54" totalsRowDxfId="53"/>
    <tableColumn id="4" xr3:uid="{00000000-0010-0000-0200-000004000000}" name="Diferença" totalsRowFunction="sum" dataDxfId="52" totalsRowDxfId="51">
      <calculatedColumnFormula>Empréstimos[[#This Row],[Custo previsto]]-Empréstimos[[#This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empréstimos nesta tabela. A diferença é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e" displayName="Transporte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E" totalsRowLabel="Subtotal"/>
    <tableColumn id="2" xr3:uid="{00000000-0010-0000-0300-000002000000}" name="Custo previsto" dataDxfId="50" totalsRowDxfId="49"/>
    <tableColumn id="3" xr3:uid="{00000000-0010-0000-0300-000003000000}" name="Custo Real" dataDxfId="48" totalsRowDxfId="47"/>
    <tableColumn id="4" xr3:uid="{00000000-0010-0000-0300-000004000000}" name="Diferença" totalsRowFunction="sum" dataDxfId="46" totalsRowDxfId="45">
      <calculatedColumnFormula>Transporte[[#This Row],[Custo previsto]]-Transporte[[#This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transporte nesta tabela. A diferença é calculada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eguro" displayName="Seguro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SEGURO" totalsRowLabel="Subtotal"/>
    <tableColumn id="2" xr3:uid="{00000000-0010-0000-0400-000002000000}" name="Custo previsto" dataDxfId="44" totalsRowDxfId="43"/>
    <tableColumn id="3" xr3:uid="{00000000-0010-0000-0400-000003000000}" name="Custo Real" dataDxfId="42" totalsRowDxfId="41"/>
    <tableColumn id="4" xr3:uid="{00000000-0010-0000-0400-000004000000}" name="Diferença" totalsRowFunction="sum" dataDxfId="40" totalsRowDxfId="39">
      <calculatedColumnFormula>Seguro[[#This Row],[Custo previsto]]-Seguro[[#This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seguros nesta tabela. A diferença é calculada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Impostos" displayName="Impostos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MPOSTOS" totalsRowLabel="Subtotal"/>
    <tableColumn id="2" xr3:uid="{00000000-0010-0000-0500-000002000000}" name="Custo previsto" dataDxfId="38" totalsRowDxfId="37"/>
    <tableColumn id="3" xr3:uid="{00000000-0010-0000-0500-000003000000}" name="Custo Real" dataDxfId="36" totalsRowDxfId="35"/>
    <tableColumn id="4" xr3:uid="{00000000-0010-0000-0500-000004000000}" name="Diferença" totalsRowFunction="sum" dataDxfId="34" totalsRowDxfId="33">
      <calculatedColumnFormula>Impostos[[#This Row],[Custo previsto]]-Impostos[[#This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impostos nesta tabela. A diferença é calculada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oupança" displayName="Poupança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POUPANÇAS OU INVESTIMENTOS" totalsRowLabel="Subtotal"/>
    <tableColumn id="2" xr3:uid="{00000000-0010-0000-0600-000002000000}" name="Custo previsto" dataDxfId="32" totalsRowDxfId="31"/>
    <tableColumn id="3" xr3:uid="{00000000-0010-0000-0600-000003000000}" name="Custo Real" dataDxfId="30" totalsRowDxfId="29"/>
    <tableColumn id="4" xr3:uid="{00000000-0010-0000-0600-000004000000}" name="Diferença" totalsRowFunction="sum" dataDxfId="28" totalsRowDxfId="27">
      <calculatedColumnFormula>Poupança[[#This Row],[Custo previsto]]-Poupança[[#This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poupança ou investimentos nesta tabela. A diferença é calculada automaticamen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Alimentação" displayName="Alimentação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ALIMENTAÇÃO" totalsRowLabel="Subtotal"/>
    <tableColumn id="2" xr3:uid="{00000000-0010-0000-0700-000002000000}" name="Custo previsto" dataDxfId="26" totalsRowDxfId="25"/>
    <tableColumn id="3" xr3:uid="{00000000-0010-0000-0700-000003000000}" name="Custo Real" dataDxfId="24" totalsRowDxfId="23"/>
    <tableColumn id="4" xr3:uid="{00000000-0010-0000-0700-000004000000}" name="Diferença" totalsRowFunction="sum" dataDxfId="22" totalsRowDxfId="21">
      <calculatedColumnFormula>Alimentação[[#This Row],[Custo previsto]]-Alimentação[[#This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alimentação nesta tabela. A diferença é calculada automaticamen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resentes" displayName="Presentes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PRESENTES E DOAÇÕES" totalsRowLabel="Subtotal"/>
    <tableColumn id="2" xr3:uid="{00000000-0010-0000-0800-000002000000}" name="Custo previsto" dataDxfId="20" totalsRowDxfId="19"/>
    <tableColumn id="3" xr3:uid="{00000000-0010-0000-0800-000003000000}" name="Custo Real" dataDxfId="18" totalsRowDxfId="17"/>
    <tableColumn id="4" xr3:uid="{00000000-0010-0000-0800-000004000000}" name="Diferença" totalsRowFunction="sum" dataDxfId="16" totalsRowDxfId="15">
      <calculatedColumnFormula>Presentes[[#This Row],[Custo previsto]]-Presentes[[#This Row],[Custo Real]]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Insira os Custos previsto e real de presentes e doações nesta tabela. A diferença é calculada automaticamente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0" customFormat="1" ht="30" customHeight="1" x14ac:dyDescent="0.2">
      <c r="B1" s="9" t="s">
        <v>0</v>
      </c>
    </row>
    <row r="2" spans="2:2" ht="30" customHeight="1" x14ac:dyDescent="0.2">
      <c r="B2" s="5" t="s">
        <v>1</v>
      </c>
    </row>
    <row r="3" spans="2:2" ht="30" customHeight="1" x14ac:dyDescent="0.2">
      <c r="B3" s="5" t="s">
        <v>2</v>
      </c>
    </row>
    <row r="4" spans="2:2" ht="30" customHeight="1" x14ac:dyDescent="0.2">
      <c r="B4" s="5" t="s">
        <v>3</v>
      </c>
    </row>
    <row r="5" spans="2:2" ht="30" customHeight="1" x14ac:dyDescent="0.2">
      <c r="B5" s="6" t="s">
        <v>4</v>
      </c>
    </row>
    <row r="6" spans="2:2" ht="45.75" customHeight="1" x14ac:dyDescent="0.2">
      <c r="B6" s="5" t="s">
        <v>5</v>
      </c>
    </row>
    <row r="7" spans="2:2" ht="36.75" customHeight="1" x14ac:dyDescent="0.2">
      <c r="B7" s="5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J65"/>
  <sheetViews>
    <sheetView showGridLines="0" tabSelected="1" workbookViewId="0">
      <selection activeCell="M13" sqref="M13"/>
    </sheetView>
  </sheetViews>
  <sheetFormatPr defaultRowHeight="12.75" x14ac:dyDescent="0.2"/>
  <cols>
    <col min="1" max="1" width="2.7109375" style="8" customWidth="1"/>
    <col min="2" max="2" width="28.1406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33.8554687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s="2" customFormat="1" ht="15" x14ac:dyDescent="0.25">
      <c r="A1" s="7" t="s">
        <v>7</v>
      </c>
    </row>
    <row r="2" spans="1:10" s="2" customFormat="1" ht="29.25" thickBot="1" x14ac:dyDescent="0.45">
      <c r="A2" s="7" t="s">
        <v>8</v>
      </c>
      <c r="B2" s="1" t="s">
        <v>16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8" t="s">
        <v>94</v>
      </c>
      <c r="B4" s="18" t="s">
        <v>17</v>
      </c>
      <c r="C4" s="16" t="s">
        <v>56</v>
      </c>
      <c r="D4" s="17"/>
      <c r="E4" s="13">
        <v>4300</v>
      </c>
      <c r="G4" s="21" t="s">
        <v>92</v>
      </c>
      <c r="H4" s="22"/>
      <c r="I4" s="22"/>
      <c r="J4" s="24">
        <f>E6-J59</f>
        <v>3405</v>
      </c>
    </row>
    <row r="5" spans="1:10" ht="13.5" x14ac:dyDescent="0.25">
      <c r="B5" s="19"/>
      <c r="C5" s="16" t="s">
        <v>57</v>
      </c>
      <c r="D5" s="17"/>
      <c r="E5" s="14">
        <v>300</v>
      </c>
      <c r="G5" s="22"/>
      <c r="H5" s="22"/>
      <c r="I5" s="22"/>
      <c r="J5" s="24"/>
    </row>
    <row r="6" spans="1:10" ht="13.5" x14ac:dyDescent="0.2">
      <c r="A6" s="8" t="s">
        <v>9</v>
      </c>
      <c r="B6" s="20"/>
      <c r="C6" s="16" t="s">
        <v>58</v>
      </c>
      <c r="D6" s="17"/>
      <c r="E6" s="15">
        <f>SUM(E4:E5)</f>
        <v>4600</v>
      </c>
      <c r="G6" s="21" t="s">
        <v>93</v>
      </c>
      <c r="H6" s="22"/>
      <c r="I6" s="22"/>
      <c r="J6" s="24">
        <f>E10-J61</f>
        <v>3064</v>
      </c>
    </row>
    <row r="7" spans="1:10" ht="13.5" x14ac:dyDescent="0.25">
      <c r="B7" s="3"/>
      <c r="C7" s="3"/>
      <c r="D7" s="3"/>
      <c r="E7" s="3"/>
      <c r="G7" s="22"/>
      <c r="H7" s="22"/>
      <c r="I7" s="22"/>
      <c r="J7" s="24"/>
    </row>
    <row r="8" spans="1:10" ht="13.5" x14ac:dyDescent="0.25">
      <c r="A8" s="8" t="s">
        <v>95</v>
      </c>
      <c r="B8" s="18" t="s">
        <v>18</v>
      </c>
      <c r="C8" s="16" t="s">
        <v>56</v>
      </c>
      <c r="D8" s="17"/>
      <c r="E8" s="13">
        <v>4000</v>
      </c>
      <c r="G8" s="21" t="s">
        <v>62</v>
      </c>
      <c r="H8" s="22"/>
      <c r="I8" s="22"/>
      <c r="J8" s="24">
        <f>J6-J4</f>
        <v>-341</v>
      </c>
    </row>
    <row r="9" spans="1:10" ht="13.5" x14ac:dyDescent="0.25">
      <c r="B9" s="19"/>
      <c r="C9" s="16" t="s">
        <v>57</v>
      </c>
      <c r="D9" s="17"/>
      <c r="E9" s="14">
        <v>300</v>
      </c>
      <c r="G9" s="22"/>
      <c r="H9" s="22"/>
      <c r="I9" s="22"/>
      <c r="J9" s="24"/>
    </row>
    <row r="10" spans="1:10" ht="13.5" x14ac:dyDescent="0.2">
      <c r="B10" s="20"/>
      <c r="C10" s="16" t="s">
        <v>58</v>
      </c>
      <c r="D10" s="17"/>
      <c r="E10" s="15">
        <f>SUM(E8:E9)</f>
        <v>4300</v>
      </c>
    </row>
    <row r="12" spans="1:10" x14ac:dyDescent="0.2">
      <c r="A12" s="8" t="s">
        <v>10</v>
      </c>
      <c r="B12" s="4" t="s">
        <v>19</v>
      </c>
      <c r="C12" s="4" t="s">
        <v>59</v>
      </c>
      <c r="D12" s="4" t="s">
        <v>60</v>
      </c>
      <c r="E12" s="4" t="s">
        <v>61</v>
      </c>
      <c r="G12" t="s">
        <v>63</v>
      </c>
      <c r="H12" t="s">
        <v>59</v>
      </c>
      <c r="I12" t="s">
        <v>60</v>
      </c>
      <c r="J12" t="s">
        <v>61</v>
      </c>
    </row>
    <row r="13" spans="1:10" x14ac:dyDescent="0.2">
      <c r="B13" s="4" t="s">
        <v>20</v>
      </c>
      <c r="C13" s="11">
        <v>1000</v>
      </c>
      <c r="D13" s="11">
        <v>1000</v>
      </c>
      <c r="E13" s="11">
        <f>Moradia[[#This Row],[Custo previsto]]-Moradia[[#This Row],[Custo Real]]</f>
        <v>0</v>
      </c>
      <c r="G13" t="s">
        <v>64</v>
      </c>
      <c r="H13" s="12"/>
      <c r="I13" s="12"/>
      <c r="J13" s="12">
        <f>Entretenimento[[#This Row],[Custo previsto]]-Entretenimento[[#This Row],[Custo Real]]</f>
        <v>0</v>
      </c>
    </row>
    <row r="14" spans="1:10" x14ac:dyDescent="0.2">
      <c r="B14" s="4" t="s">
        <v>21</v>
      </c>
      <c r="C14" s="11">
        <v>54</v>
      </c>
      <c r="D14" s="11">
        <v>100</v>
      </c>
      <c r="E14" s="11">
        <f>Moradia[[#This Row],[Custo previsto]]-Moradia[[#This Row],[Custo Real]]</f>
        <v>-46</v>
      </c>
      <c r="G14" t="s">
        <v>65</v>
      </c>
      <c r="H14" s="12"/>
      <c r="I14" s="12"/>
      <c r="J14" s="12">
        <f>Entretenimento[[#This Row],[Custo previsto]]-Entretenimento[[#This Row],[Custo Real]]</f>
        <v>0</v>
      </c>
    </row>
    <row r="15" spans="1:10" x14ac:dyDescent="0.2">
      <c r="B15" s="4" t="s">
        <v>22</v>
      </c>
      <c r="C15" s="11">
        <v>44</v>
      </c>
      <c r="D15" s="11">
        <v>56</v>
      </c>
      <c r="E15" s="11">
        <f>Moradia[[#This Row],[Custo previsto]]-Moradia[[#This Row],[Custo Real]]</f>
        <v>-12</v>
      </c>
      <c r="G15" t="s">
        <v>66</v>
      </c>
      <c r="H15" s="12"/>
      <c r="I15" s="12"/>
      <c r="J15" s="12">
        <f>Entretenimento[[#This Row],[Custo previsto]]-Entretenimento[[#This Row],[Custo Real]]</f>
        <v>0</v>
      </c>
    </row>
    <row r="16" spans="1:10" x14ac:dyDescent="0.2">
      <c r="B16" s="4" t="s">
        <v>23</v>
      </c>
      <c r="C16" s="11">
        <v>22</v>
      </c>
      <c r="D16" s="11">
        <v>28</v>
      </c>
      <c r="E16" s="11">
        <f>Moradia[[#This Row],[Custo previsto]]-Moradia[[#This Row],[Custo Real]]</f>
        <v>-6</v>
      </c>
      <c r="G16" t="s">
        <v>67</v>
      </c>
      <c r="H16" s="12"/>
      <c r="I16" s="12"/>
      <c r="J16" s="12">
        <f>Entretenimento[[#This Row],[Custo previsto]]-Entretenimento[[#This Row],[Custo Real]]</f>
        <v>0</v>
      </c>
    </row>
    <row r="17" spans="1:10" x14ac:dyDescent="0.2">
      <c r="B17" s="4" t="s">
        <v>24</v>
      </c>
      <c r="C17" s="11">
        <v>8</v>
      </c>
      <c r="D17" s="11">
        <v>8</v>
      </c>
      <c r="E17" s="11">
        <f>Moradia[[#This Row],[Custo previsto]]-Moradia[[#This Row],[Custo Real]]</f>
        <v>0</v>
      </c>
      <c r="G17" t="s">
        <v>68</v>
      </c>
      <c r="H17" s="12"/>
      <c r="I17" s="12"/>
      <c r="J17" s="12">
        <f>Entretenimento[[#This Row],[Custo previsto]]-Entretenimento[[#This Row],[Custo Real]]</f>
        <v>0</v>
      </c>
    </row>
    <row r="18" spans="1:10" x14ac:dyDescent="0.2">
      <c r="B18" s="4" t="s">
        <v>25</v>
      </c>
      <c r="C18" s="11">
        <v>34</v>
      </c>
      <c r="D18" s="11">
        <v>34</v>
      </c>
      <c r="E18" s="11">
        <f>Moradia[[#This Row],[Custo previsto]]-Moradia[[#This Row],[Custo Real]]</f>
        <v>0</v>
      </c>
      <c r="G18" t="s">
        <v>69</v>
      </c>
      <c r="H18" s="12"/>
      <c r="I18" s="12"/>
      <c r="J18" s="12">
        <f>Entretenimento[[#This Row],[Custo previsto]]-Entretenimento[[#This Row],[Custo Real]]</f>
        <v>0</v>
      </c>
    </row>
    <row r="19" spans="1:10" x14ac:dyDescent="0.2">
      <c r="B19" s="4" t="s">
        <v>26</v>
      </c>
      <c r="C19" s="11">
        <v>10</v>
      </c>
      <c r="D19" s="11">
        <v>10</v>
      </c>
      <c r="E19" s="11">
        <f>Moradia[[#This Row],[Custo previsto]]-Moradia[[#This Row],[Custo Real]]</f>
        <v>0</v>
      </c>
      <c r="G19" t="s">
        <v>29</v>
      </c>
      <c r="H19" s="12"/>
      <c r="I19" s="12"/>
      <c r="J19" s="12">
        <f>Entretenimento[[#This Row],[Custo previsto]]-Entretenimento[[#This Row],[Custo Real]]</f>
        <v>0</v>
      </c>
    </row>
    <row r="20" spans="1:10" x14ac:dyDescent="0.2">
      <c r="B20" s="4" t="s">
        <v>27</v>
      </c>
      <c r="C20" s="11">
        <v>23</v>
      </c>
      <c r="D20" s="11">
        <v>0</v>
      </c>
      <c r="E20" s="11">
        <f>Moradia[[#This Row],[Custo previsto]]-Moradia[[#This Row],[Custo Real]]</f>
        <v>23</v>
      </c>
      <c r="G20" t="s">
        <v>29</v>
      </c>
      <c r="H20" s="12"/>
      <c r="I20" s="12"/>
      <c r="J20" s="12">
        <f>Entretenimento[[#This Row],[Custo previsto]]-Entretenimento[[#This Row],[Custo Real]]</f>
        <v>0</v>
      </c>
    </row>
    <row r="21" spans="1:10" x14ac:dyDescent="0.2">
      <c r="B21" s="4" t="s">
        <v>28</v>
      </c>
      <c r="C21" s="11">
        <v>0</v>
      </c>
      <c r="D21" s="11">
        <v>0</v>
      </c>
      <c r="E21" s="11">
        <f>Moradia[[#This Row],[Custo previsto]]-Moradia[[#This Row],[Custo Real]]</f>
        <v>0</v>
      </c>
      <c r="G21" t="s">
        <v>29</v>
      </c>
      <c r="H21" s="12"/>
      <c r="I21" s="12"/>
      <c r="J21" s="12">
        <f>Entretenimento[[#This Row],[Custo previsto]]-Entretenimento[[#This Row],[Custo Real]]</f>
        <v>0</v>
      </c>
    </row>
    <row r="22" spans="1:10" x14ac:dyDescent="0.2">
      <c r="B22" s="4" t="s">
        <v>29</v>
      </c>
      <c r="C22" s="11">
        <v>0</v>
      </c>
      <c r="D22" s="11">
        <v>0</v>
      </c>
      <c r="E22" s="11">
        <f>Moradia[[#This Row],[Custo previsto]]-Moradia[[#This Row],[Custo Real]]</f>
        <v>0</v>
      </c>
      <c r="G22" t="s">
        <v>30</v>
      </c>
      <c r="H22" s="12"/>
      <c r="I22" s="12"/>
      <c r="J22" s="12">
        <f>SUBTOTAL(109,Entretenimento[Diferença])</f>
        <v>0</v>
      </c>
    </row>
    <row r="23" spans="1:10" x14ac:dyDescent="0.2">
      <c r="B23" s="4" t="s">
        <v>30</v>
      </c>
      <c r="C23" s="11"/>
      <c r="D23" s="11"/>
      <c r="E23" s="11">
        <f>SUBTOTAL(109,Moradia[Diferença])</f>
        <v>-41</v>
      </c>
      <c r="G23" s="23"/>
      <c r="H23" s="23"/>
      <c r="I23" s="23"/>
      <c r="J23" s="23"/>
    </row>
    <row r="24" spans="1:10" x14ac:dyDescent="0.2">
      <c r="B24" s="23"/>
      <c r="C24" s="23"/>
      <c r="D24" s="23"/>
      <c r="E24" s="23"/>
      <c r="G24" t="s">
        <v>70</v>
      </c>
      <c r="H24" t="s">
        <v>59</v>
      </c>
      <c r="I24" t="s">
        <v>60</v>
      </c>
      <c r="J24" t="s">
        <v>61</v>
      </c>
    </row>
    <row r="25" spans="1:10" x14ac:dyDescent="0.2">
      <c r="A25" s="8" t="s">
        <v>11</v>
      </c>
      <c r="B25" t="s">
        <v>31</v>
      </c>
      <c r="C25" t="s">
        <v>59</v>
      </c>
      <c r="D25" t="s">
        <v>60</v>
      </c>
      <c r="E25" t="s">
        <v>61</v>
      </c>
      <c r="G25" t="s">
        <v>71</v>
      </c>
      <c r="H25" s="12"/>
      <c r="I25" s="12"/>
      <c r="J25" s="12">
        <f>Empréstimos[[#This Row],[Custo previsto]]-Empréstimos[[#This Row],[Custo Real]]</f>
        <v>0</v>
      </c>
    </row>
    <row r="26" spans="1:10" x14ac:dyDescent="0.2">
      <c r="B26" t="s">
        <v>32</v>
      </c>
      <c r="C26" s="12"/>
      <c r="D26" s="12"/>
      <c r="E26" s="12">
        <f>Transporte[[#This Row],[Custo previsto]]-Transporte[[#This Row],[Custo Real]]</f>
        <v>0</v>
      </c>
      <c r="G26" t="s">
        <v>72</v>
      </c>
      <c r="H26" s="12"/>
      <c r="I26" s="12"/>
      <c r="J26" s="12">
        <f>Empréstimos[[#This Row],[Custo previsto]]-Empréstimos[[#This Row],[Custo Real]]</f>
        <v>0</v>
      </c>
    </row>
    <row r="27" spans="1:10" x14ac:dyDescent="0.2">
      <c r="B27" t="s">
        <v>33</v>
      </c>
      <c r="C27" s="12"/>
      <c r="D27" s="12"/>
      <c r="E27" s="12">
        <f>Transporte[[#This Row],[Custo previsto]]-Transporte[[#This Row],[Custo Real]]</f>
        <v>0</v>
      </c>
      <c r="G27" t="s">
        <v>73</v>
      </c>
      <c r="H27" s="12"/>
      <c r="I27" s="12"/>
      <c r="J27" s="12">
        <f>Empréstimos[[#This Row],[Custo previsto]]-Empréstimos[[#This Row],[Custo Real]]</f>
        <v>0</v>
      </c>
    </row>
    <row r="28" spans="1:10" x14ac:dyDescent="0.2">
      <c r="B28" t="s">
        <v>34</v>
      </c>
      <c r="C28" s="12"/>
      <c r="D28" s="12"/>
      <c r="E28" s="12">
        <f>Transporte[[#This Row],[Custo previsto]]-Transporte[[#This Row],[Custo Real]]</f>
        <v>0</v>
      </c>
      <c r="G28" t="s">
        <v>73</v>
      </c>
      <c r="H28" s="12"/>
      <c r="I28" s="12"/>
      <c r="J28" s="12">
        <f>Empréstimos[[#This Row],[Custo previsto]]-Empréstimos[[#This Row],[Custo Real]]</f>
        <v>0</v>
      </c>
    </row>
    <row r="29" spans="1:10" x14ac:dyDescent="0.2">
      <c r="B29" t="s">
        <v>35</v>
      </c>
      <c r="C29" s="12"/>
      <c r="D29" s="12"/>
      <c r="E29" s="12">
        <f>Transporte[[#This Row],[Custo previsto]]-Transporte[[#This Row],[Custo Real]]</f>
        <v>0</v>
      </c>
      <c r="G29" t="s">
        <v>73</v>
      </c>
      <c r="H29" s="12"/>
      <c r="I29" s="12"/>
      <c r="J29" s="12">
        <f>Empréstimos[[#This Row],[Custo previsto]]-Empréstimos[[#This Row],[Custo Real]]</f>
        <v>0</v>
      </c>
    </row>
    <row r="30" spans="1:10" x14ac:dyDescent="0.2">
      <c r="B30" t="s">
        <v>36</v>
      </c>
      <c r="C30" s="12"/>
      <c r="D30" s="12"/>
      <c r="E30" s="12">
        <f>Transporte[[#This Row],[Custo previsto]]-Transporte[[#This Row],[Custo Real]]</f>
        <v>0</v>
      </c>
      <c r="G30" t="s">
        <v>29</v>
      </c>
      <c r="H30" s="12"/>
      <c r="I30" s="12"/>
      <c r="J30" s="12">
        <f>Empréstimos[[#This Row],[Custo previsto]]-Empréstimos[[#This Row],[Custo Real]]</f>
        <v>0</v>
      </c>
    </row>
    <row r="31" spans="1:10" x14ac:dyDescent="0.2">
      <c r="B31" t="s">
        <v>37</v>
      </c>
      <c r="C31" s="12"/>
      <c r="D31" s="12"/>
      <c r="E31" s="12">
        <f>Transporte[[#This Row],[Custo previsto]]-Transporte[[#This Row],[Custo Real]]</f>
        <v>0</v>
      </c>
      <c r="G31" t="s">
        <v>30</v>
      </c>
      <c r="H31" s="12"/>
      <c r="I31" s="12"/>
      <c r="J31" s="12">
        <f>SUBTOTAL(109,Empréstimos[Diferença])</f>
        <v>0</v>
      </c>
    </row>
    <row r="32" spans="1:10" x14ac:dyDescent="0.2">
      <c r="B32" t="s">
        <v>29</v>
      </c>
      <c r="C32" s="12"/>
      <c r="D32" s="12"/>
      <c r="E32" s="12">
        <f>Transporte[[#This Row],[Custo previsto]]-Transporte[[#This Row],[Custo Real]]</f>
        <v>0</v>
      </c>
      <c r="G32" s="23"/>
      <c r="H32" s="23"/>
      <c r="I32" s="23"/>
      <c r="J32" s="23"/>
    </row>
    <row r="33" spans="1:10" x14ac:dyDescent="0.2">
      <c r="B33" t="s">
        <v>30</v>
      </c>
      <c r="C33" s="12"/>
      <c r="D33" s="12"/>
      <c r="E33" s="12">
        <f>SUBTOTAL(109,Transporte[Diferença])</f>
        <v>0</v>
      </c>
      <c r="G33" t="s">
        <v>74</v>
      </c>
      <c r="H33" t="s">
        <v>59</v>
      </c>
      <c r="I33" t="s">
        <v>60</v>
      </c>
      <c r="J33" t="s">
        <v>61</v>
      </c>
    </row>
    <row r="34" spans="1:10" x14ac:dyDescent="0.2">
      <c r="B34" s="23"/>
      <c r="C34" s="23"/>
      <c r="D34" s="23"/>
      <c r="E34" s="23"/>
      <c r="G34" t="s">
        <v>75</v>
      </c>
      <c r="H34" s="12"/>
      <c r="I34" s="12"/>
      <c r="J34" s="12">
        <f>Impostos[[#This Row],[Custo previsto]]-Impostos[[#This Row],[Custo Real]]</f>
        <v>0</v>
      </c>
    </row>
    <row r="35" spans="1:10" x14ac:dyDescent="0.2">
      <c r="A35" s="8" t="s">
        <v>12</v>
      </c>
      <c r="B35" t="s">
        <v>38</v>
      </c>
      <c r="C35" t="s">
        <v>59</v>
      </c>
      <c r="D35" t="s">
        <v>60</v>
      </c>
      <c r="E35" t="s">
        <v>61</v>
      </c>
      <c r="G35" t="s">
        <v>76</v>
      </c>
      <c r="H35" s="12"/>
      <c r="I35" s="12"/>
      <c r="J35" s="12">
        <f>Impostos[[#This Row],[Custo previsto]]-Impostos[[#This Row],[Custo Real]]</f>
        <v>0</v>
      </c>
    </row>
    <row r="36" spans="1:10" x14ac:dyDescent="0.2">
      <c r="B36" t="s">
        <v>39</v>
      </c>
      <c r="C36" s="12"/>
      <c r="D36" s="12"/>
      <c r="E36" s="12">
        <f>Seguro[[#This Row],[Custo previsto]]-Seguro[[#This Row],[Custo Real]]</f>
        <v>0</v>
      </c>
      <c r="G36" t="s">
        <v>77</v>
      </c>
      <c r="H36" s="12"/>
      <c r="I36" s="12"/>
      <c r="J36" s="12">
        <f>Impostos[[#This Row],[Custo previsto]]-Impostos[[#This Row],[Custo Real]]</f>
        <v>0</v>
      </c>
    </row>
    <row r="37" spans="1:10" x14ac:dyDescent="0.2">
      <c r="B37" t="s">
        <v>40</v>
      </c>
      <c r="C37" s="12"/>
      <c r="D37" s="12"/>
      <c r="E37" s="12">
        <f>Seguro[[#This Row],[Custo previsto]]-Seguro[[#This Row],[Custo Real]]</f>
        <v>0</v>
      </c>
      <c r="G37" t="s">
        <v>29</v>
      </c>
      <c r="H37" s="12"/>
      <c r="I37" s="12"/>
      <c r="J37" s="12">
        <f>Impostos[[#This Row],[Custo previsto]]-Impostos[[#This Row],[Custo Real]]</f>
        <v>0</v>
      </c>
    </row>
    <row r="38" spans="1:10" x14ac:dyDescent="0.2">
      <c r="B38" t="s">
        <v>41</v>
      </c>
      <c r="C38" s="12"/>
      <c r="D38" s="12"/>
      <c r="E38" s="12">
        <f>Seguro[[#This Row],[Custo previsto]]-Seguro[[#This Row],[Custo Real]]</f>
        <v>0</v>
      </c>
      <c r="G38" t="s">
        <v>30</v>
      </c>
      <c r="H38" s="12"/>
      <c r="I38" s="12"/>
      <c r="J38" s="12">
        <f>SUBTOTAL(109,Impostos[Diferença])</f>
        <v>0</v>
      </c>
    </row>
    <row r="39" spans="1:10" x14ac:dyDescent="0.2">
      <c r="B39" t="s">
        <v>29</v>
      </c>
      <c r="C39" s="12"/>
      <c r="D39" s="12"/>
      <c r="E39" s="12">
        <f>Seguro[[#This Row],[Custo previsto]]-Seguro[[#This Row],[Custo Real]]</f>
        <v>0</v>
      </c>
      <c r="G39" s="23"/>
      <c r="H39" s="23"/>
      <c r="I39" s="23"/>
      <c r="J39" s="23"/>
    </row>
    <row r="40" spans="1:10" x14ac:dyDescent="0.2">
      <c r="B40" t="s">
        <v>30</v>
      </c>
      <c r="C40" s="12"/>
      <c r="D40" s="12"/>
      <c r="E40" s="12">
        <f>SUBTOTAL(109,Seguro[Diferença])</f>
        <v>0</v>
      </c>
      <c r="G40" t="s">
        <v>78</v>
      </c>
      <c r="H40" t="s">
        <v>59</v>
      </c>
      <c r="I40" t="s">
        <v>60</v>
      </c>
      <c r="J40" t="s">
        <v>61</v>
      </c>
    </row>
    <row r="41" spans="1:10" x14ac:dyDescent="0.2">
      <c r="B41" s="23"/>
      <c r="C41" s="23"/>
      <c r="D41" s="23"/>
      <c r="E41" s="23"/>
      <c r="G41" t="s">
        <v>79</v>
      </c>
      <c r="H41" s="12"/>
      <c r="I41" s="12"/>
      <c r="J41" s="12">
        <f>Poupança[[#This Row],[Custo previsto]]-Poupança[[#This Row],[Custo Real]]</f>
        <v>0</v>
      </c>
    </row>
    <row r="42" spans="1:10" x14ac:dyDescent="0.2">
      <c r="A42" s="8" t="s">
        <v>13</v>
      </c>
      <c r="B42" t="s">
        <v>42</v>
      </c>
      <c r="C42" t="s">
        <v>59</v>
      </c>
      <c r="D42" t="s">
        <v>60</v>
      </c>
      <c r="E42" t="s">
        <v>61</v>
      </c>
      <c r="G42" t="s">
        <v>80</v>
      </c>
      <c r="H42" s="12"/>
      <c r="I42" s="12"/>
      <c r="J42" s="12">
        <f>Poupança[[#This Row],[Custo previsto]]-Poupança[[#This Row],[Custo Real]]</f>
        <v>0</v>
      </c>
    </row>
    <row r="43" spans="1:10" x14ac:dyDescent="0.2">
      <c r="B43" t="s">
        <v>43</v>
      </c>
      <c r="C43" s="12"/>
      <c r="D43" s="12"/>
      <c r="E43" s="12">
        <f>Alimentação[[#This Row],[Custo previsto]]-Alimentação[[#This Row],[Custo Real]]</f>
        <v>0</v>
      </c>
      <c r="G43" t="s">
        <v>29</v>
      </c>
      <c r="H43" s="12"/>
      <c r="I43" s="12"/>
      <c r="J43" s="12">
        <f>Poupança[[#This Row],[Custo previsto]]-Poupança[[#This Row],[Custo Real]]</f>
        <v>0</v>
      </c>
    </row>
    <row r="44" spans="1:10" x14ac:dyDescent="0.2">
      <c r="B44" t="s">
        <v>44</v>
      </c>
      <c r="C44" s="12"/>
      <c r="D44" s="12"/>
      <c r="E44" s="12">
        <f>Alimentação[[#This Row],[Custo previsto]]-Alimentação[[#This Row],[Custo Real]]</f>
        <v>0</v>
      </c>
      <c r="G44" t="s">
        <v>30</v>
      </c>
      <c r="H44" s="12"/>
      <c r="I44" s="12"/>
      <c r="J44" s="12">
        <f>SUBTOTAL(109,Poupança[Diferença])</f>
        <v>0</v>
      </c>
    </row>
    <row r="45" spans="1:10" x14ac:dyDescent="0.2">
      <c r="B45" t="s">
        <v>29</v>
      </c>
      <c r="C45" s="12"/>
      <c r="D45" s="12"/>
      <c r="E45" s="12">
        <f>Alimentação[[#This Row],[Custo previsto]]-Alimentação[[#This Row],[Custo Real]]</f>
        <v>0</v>
      </c>
      <c r="G45" s="23"/>
      <c r="H45" s="23"/>
      <c r="I45" s="23"/>
      <c r="J45" s="23"/>
    </row>
    <row r="46" spans="1:10" x14ac:dyDescent="0.2">
      <c r="B46" t="s">
        <v>30</v>
      </c>
      <c r="C46" s="12"/>
      <c r="D46" s="12"/>
      <c r="E46" s="12">
        <f>SUBTOTAL(109,Alimentação[Diferença])</f>
        <v>0</v>
      </c>
      <c r="G46" t="s">
        <v>81</v>
      </c>
      <c r="H46" t="s">
        <v>59</v>
      </c>
      <c r="I46" t="s">
        <v>60</v>
      </c>
      <c r="J46" t="s">
        <v>61</v>
      </c>
    </row>
    <row r="47" spans="1:10" x14ac:dyDescent="0.2">
      <c r="B47" s="23"/>
      <c r="C47" s="23"/>
      <c r="D47" s="23"/>
      <c r="E47" s="23"/>
      <c r="G47" t="s">
        <v>82</v>
      </c>
      <c r="H47" s="12"/>
      <c r="I47" s="12"/>
      <c r="J47" s="12">
        <f>Presentes[[#This Row],[Custo previsto]]-Presentes[[#This Row],[Custo Real]]</f>
        <v>0</v>
      </c>
    </row>
    <row r="48" spans="1:10" x14ac:dyDescent="0.2">
      <c r="A48" s="8" t="s">
        <v>14</v>
      </c>
      <c r="B48" t="s">
        <v>45</v>
      </c>
      <c r="C48" t="s">
        <v>59</v>
      </c>
      <c r="D48" t="s">
        <v>60</v>
      </c>
      <c r="E48" t="s">
        <v>61</v>
      </c>
      <c r="G48" t="s">
        <v>83</v>
      </c>
      <c r="H48" s="12"/>
      <c r="I48" s="12"/>
      <c r="J48" s="12">
        <f>Presentes[[#This Row],[Custo previsto]]-Presentes[[#This Row],[Custo Real]]</f>
        <v>0</v>
      </c>
    </row>
    <row r="49" spans="1:10" x14ac:dyDescent="0.2">
      <c r="B49" t="s">
        <v>46</v>
      </c>
      <c r="C49" s="12"/>
      <c r="D49" s="12"/>
      <c r="E49" s="12">
        <f>Animais_de_estimação[[#This Row],[Custo previsto]]-Animais_de_estimação[[#This Row],[Custo Real]]</f>
        <v>0</v>
      </c>
      <c r="G49" t="s">
        <v>84</v>
      </c>
      <c r="H49" s="12"/>
      <c r="I49" s="12"/>
      <c r="J49" s="12">
        <f>Presentes[[#This Row],[Custo previsto]]-Presentes[[#This Row],[Custo Real]]</f>
        <v>0</v>
      </c>
    </row>
    <row r="50" spans="1:10" x14ac:dyDescent="0.2">
      <c r="B50" t="s">
        <v>47</v>
      </c>
      <c r="C50" s="12"/>
      <c r="D50" s="12"/>
      <c r="E50" s="12">
        <f>Animais_de_estimação[[#This Row],[Custo previsto]]-Animais_de_estimação[[#This Row],[Custo Real]]</f>
        <v>0</v>
      </c>
      <c r="G50" t="s">
        <v>30</v>
      </c>
      <c r="H50" s="12"/>
      <c r="I50" s="12"/>
      <c r="J50" s="12">
        <f>SUBTOTAL(109,Presentes[Diferença])</f>
        <v>0</v>
      </c>
    </row>
    <row r="51" spans="1:10" x14ac:dyDescent="0.2">
      <c r="B51" t="s">
        <v>48</v>
      </c>
      <c r="C51" s="12"/>
      <c r="D51" s="12"/>
      <c r="E51" s="12">
        <f>Animais_de_estimação[[#This Row],[Custo previsto]]-Animais_de_estimação[[#This Row],[Custo Real]]</f>
        <v>0</v>
      </c>
      <c r="G51" s="23"/>
      <c r="H51" s="23"/>
      <c r="I51" s="23"/>
      <c r="J51" s="23"/>
    </row>
    <row r="52" spans="1:10" x14ac:dyDescent="0.2">
      <c r="B52" t="s">
        <v>49</v>
      </c>
      <c r="C52" s="12"/>
      <c r="D52" s="12"/>
      <c r="E52" s="12">
        <f>Animais_de_estimação[[#This Row],[Custo previsto]]-Animais_de_estimação[[#This Row],[Custo Real]]</f>
        <v>0</v>
      </c>
      <c r="G52" t="s">
        <v>85</v>
      </c>
      <c r="H52" t="s">
        <v>59</v>
      </c>
      <c r="I52" t="s">
        <v>60</v>
      </c>
      <c r="J52" t="s">
        <v>61</v>
      </c>
    </row>
    <row r="53" spans="1:10" x14ac:dyDescent="0.2">
      <c r="B53" t="s">
        <v>29</v>
      </c>
      <c r="C53" s="12"/>
      <c r="D53" s="12"/>
      <c r="E53" s="12">
        <f>Animais_de_estimação[[#This Row],[Custo previsto]]-Animais_de_estimação[[#This Row],[Custo Real]]</f>
        <v>0</v>
      </c>
      <c r="G53" t="s">
        <v>86</v>
      </c>
      <c r="H53" s="12"/>
      <c r="I53" s="12"/>
      <c r="J53" s="12">
        <f>Assessoria_jurídica[[#This Row],[Custo previsto]]-Assessoria_jurídica[[#This Row],[Custo Real]]</f>
        <v>0</v>
      </c>
    </row>
    <row r="54" spans="1:10" x14ac:dyDescent="0.2">
      <c r="B54" t="s">
        <v>30</v>
      </c>
      <c r="C54" s="12"/>
      <c r="D54" s="12"/>
      <c r="E54" s="12">
        <f>SUBTOTAL(109,Animais_de_estimação[Diferença])</f>
        <v>0</v>
      </c>
      <c r="G54" t="s">
        <v>87</v>
      </c>
      <c r="H54" s="12"/>
      <c r="I54" s="12"/>
      <c r="J54" s="12">
        <f>Assessoria_jurídica[[#This Row],[Custo previsto]]-Assessoria_jurídica[[#This Row],[Custo Real]]</f>
        <v>0</v>
      </c>
    </row>
    <row r="55" spans="1:10" x14ac:dyDescent="0.2">
      <c r="B55" s="23"/>
      <c r="C55" s="23"/>
      <c r="D55" s="23"/>
      <c r="E55" s="23"/>
      <c r="G55" t="s">
        <v>88</v>
      </c>
      <c r="H55" s="12"/>
      <c r="I55" s="12"/>
      <c r="J55" s="12">
        <f>Assessoria_jurídica[[#This Row],[Custo previsto]]-Assessoria_jurídica[[#This Row],[Custo Real]]</f>
        <v>0</v>
      </c>
    </row>
    <row r="56" spans="1:10" x14ac:dyDescent="0.2">
      <c r="A56" s="8" t="s">
        <v>96</v>
      </c>
      <c r="B56" s="4" t="s">
        <v>50</v>
      </c>
      <c r="C56" s="4" t="s">
        <v>59</v>
      </c>
      <c r="D56" s="4" t="s">
        <v>60</v>
      </c>
      <c r="E56" s="4" t="s">
        <v>61</v>
      </c>
      <c r="G56" t="s">
        <v>29</v>
      </c>
      <c r="H56" s="12"/>
      <c r="I56" s="12"/>
      <c r="J56" s="12">
        <f>Assessoria_jurídica[[#This Row],[Custo previsto]]-Assessoria_jurídica[[#This Row],[Custo Real]]</f>
        <v>0</v>
      </c>
    </row>
    <row r="57" spans="1:10" x14ac:dyDescent="0.2">
      <c r="B57" s="4" t="s">
        <v>47</v>
      </c>
      <c r="C57" s="11"/>
      <c r="D57" s="11"/>
      <c r="E57" s="11">
        <f>CuidadosPessoais[[#This Row],[Custo previsto]]-CuidadosPessoais[[#This Row],[Custo Real]]</f>
        <v>0</v>
      </c>
      <c r="G57" t="s">
        <v>30</v>
      </c>
      <c r="H57" s="12"/>
      <c r="I57" s="12"/>
      <c r="J57" s="12">
        <f>SUBTOTAL(109,Assessoria_jurídica[Diferença])</f>
        <v>0</v>
      </c>
    </row>
    <row r="58" spans="1:10" x14ac:dyDescent="0.2">
      <c r="B58" s="4" t="s">
        <v>51</v>
      </c>
      <c r="C58" s="11"/>
      <c r="D58" s="11"/>
      <c r="E58" s="11">
        <f>CuidadosPessoais[[#This Row],[Custo previsto]]-CuidadosPessoais[[#This Row],[Custo Real]]</f>
        <v>0</v>
      </c>
      <c r="G58" s="23"/>
      <c r="H58" s="23"/>
      <c r="I58" s="23"/>
      <c r="J58" s="23"/>
    </row>
    <row r="59" spans="1:10" x14ac:dyDescent="0.2">
      <c r="A59" s="8" t="s">
        <v>15</v>
      </c>
      <c r="B59" s="4" t="s">
        <v>52</v>
      </c>
      <c r="C59" s="11"/>
      <c r="D59" s="11"/>
      <c r="E59" s="11">
        <f>CuidadosPessoais[[#This Row],[Custo previsto]]-CuidadosPessoais[[#This Row],[Custo Real]]</f>
        <v>0</v>
      </c>
      <c r="G59" s="25" t="s">
        <v>89</v>
      </c>
      <c r="H59" s="25"/>
      <c r="I59" s="25"/>
      <c r="J59" s="24">
        <f>SUBTOTAL(109,Moradia[Custo previsto],Transporte[Custo previsto],Seguro[Custo previsto],Alimentação[Custo previsto],Animais_de_estimação[Custo previsto],CuidadosPessoais[Custo previsto],Entretenimento[Custo previsto],Empréstimos[Custo previsto],Impostos[Custo previsto],Poupança[Custo previsto],Presentes[Custo previsto],Assessoria_jurídica[Custo previsto])</f>
        <v>1195</v>
      </c>
    </row>
    <row r="60" spans="1:10" x14ac:dyDescent="0.2">
      <c r="B60" s="4" t="s">
        <v>53</v>
      </c>
      <c r="C60" s="11"/>
      <c r="D60" s="11"/>
      <c r="E60" s="11">
        <f>CuidadosPessoais[[#This Row],[Custo previsto]]-CuidadosPessoais[[#This Row],[Custo Real]]</f>
        <v>0</v>
      </c>
      <c r="G60" s="25"/>
      <c r="H60" s="25"/>
      <c r="I60" s="25"/>
      <c r="J60" s="24"/>
    </row>
    <row r="61" spans="1:10" x14ac:dyDescent="0.2">
      <c r="B61" s="4" t="s">
        <v>54</v>
      </c>
      <c r="C61" s="11"/>
      <c r="D61" s="11"/>
      <c r="E61" s="11">
        <f>CuidadosPessoais[[#This Row],[Custo previsto]]-CuidadosPessoais[[#This Row],[Custo Real]]</f>
        <v>0</v>
      </c>
      <c r="G61" s="25" t="s">
        <v>90</v>
      </c>
      <c r="H61" s="25"/>
      <c r="I61" s="25"/>
      <c r="J61" s="24">
        <f>SUBTOTAL(109,Moradia[Custo Real],Transporte[Custo Real],Seguro[Custo Real],Alimentação[Custo Real],Animais_de_estimação[Custo Real],CuidadosPessoais[Custo Real],Entretenimento[Custo Real],Empréstimos[Custo Real],Impostos[Custo Real],Poupança[Custo Real],Presentes[Custo Real],Assessoria_jurídica[Custo Real])</f>
        <v>1236</v>
      </c>
    </row>
    <row r="62" spans="1:10" x14ac:dyDescent="0.2">
      <c r="B62" s="4" t="s">
        <v>55</v>
      </c>
      <c r="C62" s="11"/>
      <c r="D62" s="11"/>
      <c r="E62" s="11">
        <f>CuidadosPessoais[[#This Row],[Custo previsto]]-CuidadosPessoais[[#This Row],[Custo Real]]</f>
        <v>0</v>
      </c>
      <c r="G62" s="25"/>
      <c r="H62" s="25"/>
      <c r="I62" s="25"/>
      <c r="J62" s="24"/>
    </row>
    <row r="63" spans="1:10" x14ac:dyDescent="0.2">
      <c r="B63" s="4" t="s">
        <v>29</v>
      </c>
      <c r="C63" s="11"/>
      <c r="D63" s="11"/>
      <c r="E63" s="11">
        <f>CuidadosPessoais[[#This Row],[Custo previsto]]-CuidadosPessoais[[#This Row],[Custo Real]]</f>
        <v>0</v>
      </c>
      <c r="G63" s="25" t="s">
        <v>91</v>
      </c>
      <c r="H63" s="25"/>
      <c r="I63" s="25"/>
      <c r="J63" s="24">
        <f>J59-J61</f>
        <v>-41</v>
      </c>
    </row>
    <row r="64" spans="1:10" x14ac:dyDescent="0.2">
      <c r="B64" s="4" t="s">
        <v>30</v>
      </c>
      <c r="C64" s="11"/>
      <c r="D64" s="11"/>
      <c r="E64" s="11">
        <f>SUBTOTAL(109,CuidadosPessoais[Diferença])</f>
        <v>0</v>
      </c>
      <c r="G64" s="25"/>
      <c r="H64" s="25"/>
      <c r="I64" s="25"/>
      <c r="J64" s="24"/>
    </row>
    <row r="65" spans="2:5" x14ac:dyDescent="0.2">
      <c r="B65" s="23"/>
      <c r="C65" s="23"/>
      <c r="D65" s="23"/>
      <c r="E65" s="23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ageMargins left="0.7" right="0.7" top="0.75" bottom="0.75" header="0.3" footer="0.3"/>
  <pageSetup paperSize="9" fitToHeight="0" orientation="portrait" r:id="rId1"/>
  <ignoredErrors>
    <ignoredError sqref="J13:J21 E26:E32 J25:J30 J34:J37 E36:E39 E43:E45 J41:J43 J47 J53:J56 J59:J62 E57:E63 E49:E53 J49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INÍCIO</vt:lpstr>
      <vt:lpstr>ORÇAMENTO PESSOAL MENSAL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Domingues Filho - VOT</dc:creator>
  <cp:lastModifiedBy>Luiz Domingues Filho - VOT</cp:lastModifiedBy>
  <dcterms:created xsi:type="dcterms:W3CDTF">2018-05-30T12:18:28Z</dcterms:created>
  <dcterms:modified xsi:type="dcterms:W3CDTF">2019-08-22T10:25:50Z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2018-05-30T12:18:34.1116465Z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