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luizdomf\Desktop\04\06\NEGOCIO\"/>
    </mc:Choice>
  </mc:AlternateContent>
  <xr:revisionPtr revIDLastSave="0" documentId="13_ncr:1_{A237685D-E82D-4B74-8858-EDCCE29824D1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Menu" sheetId="8" r:id="rId1"/>
    <sheet name="Indicadores" sheetId="2" r:id="rId2"/>
    <sheet name="Cálculos" sheetId="1" r:id="rId3"/>
    <sheet name="Lançamentos de caixa" sheetId="3" r:id="rId4"/>
    <sheet name="Previsão de caixa" sheetId="4" r:id="rId5"/>
    <sheet name="Configurações" sheetId="5" r:id="rId6"/>
  </sheets>
  <externalReferences>
    <externalReference r:id="rId7"/>
  </externalReferences>
  <definedNames>
    <definedName name="_xlnm._FilterDatabase" localSheetId="3" hidden="1">'Lançamentos de caixa'!$A$3:$F$18</definedName>
    <definedName name="_xlnm._FilterDatabase" localSheetId="4" hidden="1">'Previsão de caixa'!$A$3:$F$46</definedName>
    <definedName name="Configuracoes">OFFSET(Configurações!$A$2,0,0,COUNTA(Configurações!$A:$A),1)</definedName>
    <definedName name="EixoY">OFFSET(Cálculos!$A$3,0,0,COUNTA(Cálculos!$C$4:$C$100005)+1,1)</definedName>
    <definedName name="Empresas">OFFSET(#REF!,0,0,COUNTA(#REF!)-1,1)</definedName>
    <definedName name="Entrada">OFFSET(Cálculos!$B$3,0,0,COUNTA(Cálculos!$B$4:$B$1000005)+1,1)</definedName>
    <definedName name="FrasesComplementares">OFFSET('[1]Frases complementares'!$A$2,0,0,COUNTA('[1]Frases complementares'!$A:$A)-1,1)</definedName>
    <definedName name="FrasesPerigo">OFFSET('[1]Frases de perigo'!$A$2,0,0,COUNTA('[1]Frases de perigo'!$A:$A)-1,1)</definedName>
    <definedName name="FrasesPrecaucao">OFFSET('[1]Frases de precaução'!$A$2,0,0,COUNTA('[1]Frases de precaução'!$A:$A)-1,1)</definedName>
    <definedName name="Pictograma1">INDEX([1]Pictogramas!$B:$B,MATCH([1]Cálculos!$B$1,[1]Pictogramas!$A:$A,0))</definedName>
    <definedName name="Pictograma2">INDEX([1]Pictogramas!$B:$B,MATCH([1]Cálculos!$B$2,[1]Pictogramas!$A:$A,0))</definedName>
    <definedName name="Pictograma3">INDEX([1]Pictogramas!$B:$B,MATCH([1]Cálculos!$B$3,[1]Pictogramas!$A:$A,0))</definedName>
    <definedName name="Pictograma4">INDEX([1]Pictogramas!$B:$B,MATCH([1]Cálculos!$B$4,[1]Pictogramas!$A:$A,0))</definedName>
    <definedName name="Pictogramas">OFFSET([1]Pictogramas!$A$2,0,0,COUNTA([1]Pictogramas!$A:$A)-1,1)</definedName>
    <definedName name="Saida">OFFSET(Cálculos!$C$3,0,0,COUNTA(Cálculos!$C$4:$C$100000)+1,1)</definedName>
    <definedName name="Saldo">OFFSET(Cálculos!$D$3,0,0,COUNTA(Cálculos!$C$4:$C$100005)+1,1)</definedName>
    <definedName name="teste">SMALL(IF(Cálculos!$P$3:$P$34&lt;&gt;"",Cálculos!$A$3:$A$34),1)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D3" i="1"/>
  <c r="C4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" i="4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4" i="4"/>
  <c r="F5" i="4" s="1"/>
  <c r="F6" i="4" s="1"/>
  <c r="F7" i="4" s="1"/>
  <c r="F8" i="4" s="1"/>
  <c r="F31" i="1" l="1"/>
  <c r="F32" i="1"/>
  <c r="E5" i="1"/>
  <c r="E9" i="1"/>
  <c r="E13" i="1"/>
  <c r="E17" i="1"/>
  <c r="E21" i="1"/>
  <c r="E25" i="1"/>
  <c r="E29" i="1"/>
  <c r="E33" i="1"/>
  <c r="F4" i="1"/>
  <c r="F8" i="1"/>
  <c r="F12" i="1"/>
  <c r="F16" i="1"/>
  <c r="F20" i="1"/>
  <c r="F24" i="1"/>
  <c r="F28" i="1"/>
  <c r="E6" i="1"/>
  <c r="E10" i="1"/>
  <c r="E14" i="1"/>
  <c r="E18" i="1"/>
  <c r="E22" i="1"/>
  <c r="E26" i="1"/>
  <c r="E30" i="1"/>
  <c r="E34" i="1"/>
  <c r="F5" i="1"/>
  <c r="F9" i="1"/>
  <c r="F13" i="1"/>
  <c r="F17" i="1"/>
  <c r="F21" i="1"/>
  <c r="F25" i="1"/>
  <c r="F29" i="1"/>
  <c r="F33" i="1"/>
  <c r="E7" i="1"/>
  <c r="E11" i="1"/>
  <c r="E15" i="1"/>
  <c r="E19" i="1"/>
  <c r="E23" i="1"/>
  <c r="E27" i="1"/>
  <c r="E31" i="1"/>
  <c r="F6" i="1"/>
  <c r="F10" i="1"/>
  <c r="F14" i="1"/>
  <c r="F18" i="1"/>
  <c r="F22" i="1"/>
  <c r="F26" i="1"/>
  <c r="F30" i="1"/>
  <c r="F34" i="1"/>
  <c r="E4" i="1"/>
  <c r="E8" i="1"/>
  <c r="E12" i="1"/>
  <c r="E16" i="1"/>
  <c r="E20" i="1"/>
  <c r="E24" i="1"/>
  <c r="E28" i="1"/>
  <c r="E32" i="1"/>
  <c r="F7" i="1"/>
  <c r="F11" i="1"/>
  <c r="F15" i="1"/>
  <c r="F19" i="1"/>
  <c r="F23" i="1"/>
  <c r="F27" i="1"/>
  <c r="C18" i="1"/>
  <c r="C34" i="1"/>
  <c r="B33" i="1"/>
  <c r="B5" i="1"/>
  <c r="B9" i="1"/>
  <c r="B13" i="1"/>
  <c r="B17" i="1"/>
  <c r="B21" i="1"/>
  <c r="B25" i="1"/>
  <c r="B29" i="1"/>
  <c r="B6" i="1"/>
  <c r="B10" i="1"/>
  <c r="B14" i="1"/>
  <c r="B18" i="1"/>
  <c r="B22" i="1"/>
  <c r="B26" i="1"/>
  <c r="B30" i="1"/>
  <c r="B34" i="1"/>
  <c r="C7" i="1"/>
  <c r="C11" i="1"/>
  <c r="C15" i="1"/>
  <c r="C19" i="1"/>
  <c r="C23" i="1"/>
  <c r="C27" i="1"/>
  <c r="C31" i="1"/>
  <c r="B7" i="1"/>
  <c r="B11" i="1"/>
  <c r="B15" i="1"/>
  <c r="B19" i="1"/>
  <c r="B23" i="1"/>
  <c r="B27" i="1"/>
  <c r="B31" i="1"/>
  <c r="C4" i="1"/>
  <c r="C8" i="1"/>
  <c r="C12" i="1"/>
  <c r="C16" i="1"/>
  <c r="C20" i="1"/>
  <c r="C24" i="1"/>
  <c r="C28" i="1"/>
  <c r="C32" i="1"/>
  <c r="B4" i="1"/>
  <c r="D4" i="1" s="1"/>
  <c r="B8" i="1"/>
  <c r="B12" i="1"/>
  <c r="B16" i="1"/>
  <c r="B20" i="1"/>
  <c r="B24" i="1"/>
  <c r="B28" i="1"/>
  <c r="B32" i="1"/>
  <c r="C5" i="1"/>
  <c r="C9" i="1"/>
  <c r="C13" i="1"/>
  <c r="C17" i="1"/>
  <c r="C21" i="1"/>
  <c r="C25" i="1"/>
  <c r="C29" i="1"/>
  <c r="C33" i="1"/>
  <c r="C6" i="1"/>
  <c r="C10" i="1"/>
  <c r="C14" i="1"/>
  <c r="C22" i="1"/>
  <c r="C26" i="1"/>
  <c r="C30" i="1"/>
  <c r="F9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D5" i="1" l="1"/>
  <c r="D6" i="1" s="1"/>
  <c r="D7" i="1" s="1"/>
  <c r="D8" i="1" s="1"/>
  <c r="T1" i="1" l="1"/>
  <c r="S2" i="1" l="1"/>
  <c r="S3" i="1"/>
  <c r="I12" i="1"/>
  <c r="I11" i="1"/>
  <c r="I10" i="1"/>
  <c r="I9" i="1"/>
  <c r="I8" i="1"/>
  <c r="I7" i="1"/>
  <c r="I6" i="1"/>
  <c r="I5" i="1"/>
  <c r="I4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" i="1"/>
  <c r="P2" i="1" l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N13" i="1"/>
  <c r="N9" i="1"/>
  <c r="N5" i="1"/>
  <c r="N4" i="1"/>
  <c r="M6" i="1"/>
  <c r="N7" i="1"/>
  <c r="N8" i="1"/>
  <c r="M10" i="1"/>
  <c r="N11" i="1"/>
  <c r="N12" i="1"/>
  <c r="M13" i="1"/>
  <c r="M14" i="1"/>
  <c r="N15" i="1"/>
  <c r="J3" i="1" l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M9" i="1"/>
  <c r="M5" i="1"/>
  <c r="N14" i="1"/>
  <c r="N10" i="1"/>
  <c r="N6" i="1"/>
  <c r="M12" i="1"/>
  <c r="M8" i="1"/>
  <c r="M4" i="1"/>
  <c r="M15" i="1"/>
  <c r="M11" i="1"/>
  <c r="M7" i="1"/>
  <c r="O4" i="1" l="1"/>
  <c r="O5" i="1" l="1"/>
  <c r="O6" i="1" l="1"/>
  <c r="O7" i="1" l="1"/>
  <c r="O8" i="1" l="1"/>
  <c r="D9" i="1"/>
  <c r="O9" i="1" l="1"/>
  <c r="D10" i="1"/>
  <c r="D11" i="1" l="1"/>
  <c r="O10" i="1" l="1"/>
  <c r="D12" i="1"/>
  <c r="S1" i="1" s="1"/>
  <c r="O11" i="1" l="1"/>
  <c r="D13" i="1"/>
  <c r="S4" i="1" s="1"/>
  <c r="O12" i="1" l="1"/>
  <c r="D14" i="1"/>
  <c r="O13" i="1" l="1"/>
  <c r="D15" i="1"/>
  <c r="O14" i="1" l="1"/>
  <c r="D16" i="1"/>
  <c r="O15" i="1" l="1"/>
  <c r="D17" i="1"/>
  <c r="O16" i="1" l="1"/>
  <c r="D18" i="1"/>
  <c r="O17" i="1" l="1"/>
  <c r="D19" i="1"/>
  <c r="O18" i="1" l="1"/>
  <c r="D20" i="1"/>
  <c r="O19" i="1" l="1"/>
  <c r="D21" i="1"/>
  <c r="O20" i="1" l="1"/>
  <c r="D22" i="1"/>
  <c r="O21" i="1" l="1"/>
  <c r="D23" i="1"/>
  <c r="O22" i="1" l="1"/>
  <c r="D24" i="1"/>
  <c r="O23" i="1" l="1"/>
  <c r="D25" i="1"/>
  <c r="O24" i="1" l="1"/>
  <c r="D26" i="1"/>
  <c r="O25" i="1" l="1"/>
  <c r="D27" i="1"/>
  <c r="O26" i="1" l="1"/>
  <c r="D28" i="1"/>
  <c r="O27" i="1" l="1"/>
  <c r="D29" i="1"/>
  <c r="O28" i="1" l="1"/>
  <c r="D30" i="1"/>
  <c r="O29" i="1" l="1"/>
  <c r="D31" i="1"/>
  <c r="O30" i="1" l="1"/>
  <c r="D32" i="1"/>
  <c r="O31" i="1" l="1"/>
  <c r="D33" i="1"/>
  <c r="O32" i="1" l="1"/>
  <c r="D34" i="1"/>
  <c r="O33" i="1" l="1"/>
  <c r="O34" i="1" l="1"/>
</calcChain>
</file>

<file path=xl/sharedStrings.xml><?xml version="1.0" encoding="utf-8"?>
<sst xmlns="http://schemas.openxmlformats.org/spreadsheetml/2006/main" count="164" uniqueCount="44">
  <si>
    <t>Entrada</t>
  </si>
  <si>
    <t>Saída</t>
  </si>
  <si>
    <t>Saldo</t>
  </si>
  <si>
    <t>Dia</t>
  </si>
  <si>
    <t>Saldo atual</t>
  </si>
  <si>
    <t>Futuro</t>
  </si>
  <si>
    <t>Atual</t>
  </si>
  <si>
    <t>Futuro gráfico</t>
  </si>
  <si>
    <t>Mesclado</t>
  </si>
  <si>
    <t>Classificação</t>
  </si>
  <si>
    <t>Tipo</t>
  </si>
  <si>
    <t>Fornecedores</t>
  </si>
  <si>
    <t>Fixo</t>
  </si>
  <si>
    <t>Variável</t>
  </si>
  <si>
    <t>Despesas e Receitas</t>
  </si>
  <si>
    <t>Contas a receber</t>
  </si>
  <si>
    <t>Folha de pagamento</t>
  </si>
  <si>
    <t>INSS a recolher</t>
  </si>
  <si>
    <t>FGTS</t>
  </si>
  <si>
    <t>Retiradas sócios</t>
  </si>
  <si>
    <t>Impostos s/ vendas</t>
  </si>
  <si>
    <t>Aluguéis</t>
  </si>
  <si>
    <t>Energia elétrica</t>
  </si>
  <si>
    <t>Telefone</t>
  </si>
  <si>
    <t>Serviços contabilidade</t>
  </si>
  <si>
    <t>Combustíveis</t>
  </si>
  <si>
    <t>Manut. de veículos</t>
  </si>
  <si>
    <t>Manutenção fábrica</t>
  </si>
  <si>
    <t>Despesas diversas</t>
  </si>
  <si>
    <t>Férias</t>
  </si>
  <si>
    <t>13º salário</t>
  </si>
  <si>
    <t>Verbas para rescisão</t>
  </si>
  <si>
    <t>Empréstimos bancários</t>
  </si>
  <si>
    <t>Financiamentos equip.</t>
  </si>
  <si>
    <t>Despesas financeiras</t>
  </si>
  <si>
    <t>Outros pagamentos</t>
  </si>
  <si>
    <t>Fixo/Variável</t>
  </si>
  <si>
    <t>Despesa</t>
  </si>
  <si>
    <t>Receita</t>
  </si>
  <si>
    <t>Outros recebimentos</t>
  </si>
  <si>
    <t>Descrição</t>
  </si>
  <si>
    <t>Valor</t>
  </si>
  <si>
    <t>Saldo inicial</t>
  </si>
  <si>
    <t>Banco do Brasil parcela 10/24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</si>
</sst>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0" fontId="4" fillId="0" borderId="0" xfId="0" applyFont="1"/>
    <xf numFmtId="0" fontId="0" fillId="0" borderId="0" xfId="0"/>
    <xf numFmtId="0" fontId="0" fillId="0" borderId="0" xfId="0" quotePrefix="1"/>
    <xf numFmtId="0" fontId="4" fillId="0" borderId="0" xfId="0" applyFont="1" applyAlignment="1">
      <alignment horizontal="centerContinuous"/>
    </xf>
    <xf numFmtId="44" fontId="0" fillId="0" borderId="0" xfId="0" applyNumberFormat="1"/>
    <xf numFmtId="0" fontId="0" fillId="0" borderId="2" xfId="0" applyFont="1" applyBorder="1"/>
    <xf numFmtId="0" fontId="0" fillId="0" borderId="0" xfId="0" applyFont="1" applyBorder="1"/>
    <xf numFmtId="44" fontId="0" fillId="0" borderId="0" xfId="1" applyNumberFormat="1" applyFont="1" applyBorder="1"/>
    <xf numFmtId="0" fontId="0" fillId="0" borderId="1" xfId="0" applyFont="1" applyBorder="1"/>
    <xf numFmtId="44" fontId="0" fillId="0" borderId="1" xfId="1" applyNumberFormat="1" applyFont="1" applyBorder="1"/>
    <xf numFmtId="0" fontId="3" fillId="2" borderId="1" xfId="0" applyFont="1" applyFill="1" applyBorder="1"/>
    <xf numFmtId="0" fontId="5" fillId="0" borderId="0" xfId="3"/>
  </cellXfs>
  <cellStyles count="4">
    <cellStyle name="Moeda" xfId="1" builtinId="4"/>
    <cellStyle name="Normal" xfId="0" builtinId="0"/>
    <cellStyle name="Normal 2" xfId="3" xr:uid="{00000000-0005-0000-0000-000002000000}"/>
    <cellStyle name="Vírgula 2" xfId="2" xr:uid="{00000000-0005-0000-0000-000003000000}"/>
  </cellStyles>
  <dxfs count="18">
    <dxf>
      <font>
        <color rgb="FFFF0000"/>
      </font>
      <numFmt numFmtId="164" formatCode="\-&quot;R$&quot;\ #,##0.00;[Red]General"/>
      <fill>
        <patternFill>
          <bgColor theme="5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FF0000"/>
      </font>
      <numFmt numFmtId="164" formatCode="\-&quot;R$&quot;\ #,##0.00;[Red]General"/>
    </dxf>
    <dxf>
      <font>
        <color theme="4" tint="-0.499984740745262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FF0000"/>
      </font>
      <numFmt numFmtId="164" formatCode="\-&quot;R$&quot;\ #,##0.00;[Red]General"/>
      <fill>
        <patternFill>
          <bgColor theme="5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FF0000"/>
      </font>
      <numFmt numFmtId="164" formatCode="\-&quot;R$&quot;\ #,##0.00;[Red]General"/>
      <fill>
        <patternFill>
          <bgColor theme="5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FF0000"/>
      </font>
      <numFmt numFmtId="164" formatCode="\-&quot;R$&quot;\ #,##0.00;[Red]General"/>
    </dxf>
    <dxf>
      <font>
        <color theme="4" tint="-0.499984740745262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3300"/>
      <color rgb="FF0033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Fluxo de caixa</a:t>
            </a:r>
          </a:p>
        </c:rich>
      </c:tx>
      <c:layout>
        <c:manualLayout>
          <c:xMode val="edge"/>
          <c:yMode val="edge"/>
          <c:x val="0.84074784973207994"/>
          <c:y val="2.15633423180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489395889225759"/>
          <c:y val="9.9371069182389915E-2"/>
          <c:w val="0.87510604110774237"/>
          <c:h val="0.6780901443923282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Cálculos!$B$2</c:f>
              <c:strCache>
                <c:ptCount val="1"/>
                <c:pt idx="0">
                  <c:v>Entrada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Cálculos!$A$3:$A$34</c:f>
              <c:numCache>
                <c:formatCode>General</c:formatCode>
                <c:ptCount val="3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cat>
          <c:val>
            <c:numRef>
              <c:f>Cálculos!$M$3:$M$34</c:f>
              <c:numCache>
                <c:formatCode>General</c:formatCod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2270</c:v>
                </c:pt>
                <c:pt idx="6">
                  <c:v>2880</c:v>
                </c:pt>
                <c:pt idx="7">
                  <c:v>2056</c:v>
                </c:pt>
                <c:pt idx="8">
                  <c:v>2522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0-48B9-B4DD-BF3DCE6E741D}"/>
            </c:ext>
          </c:extLst>
        </c:ser>
        <c:ser>
          <c:idx val="2"/>
          <c:order val="1"/>
          <c:tx>
            <c:strRef>
              <c:f>Cálculos!$C$2</c:f>
              <c:strCache>
                <c:ptCount val="1"/>
                <c:pt idx="0">
                  <c:v>Saída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Cálculos!$A$3:$A$34</c:f>
              <c:numCache>
                <c:formatCode>General</c:formatCode>
                <c:ptCount val="3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cat>
          <c:val>
            <c:numRef>
              <c:f>Cálculos!$N$3:$N$34</c:f>
              <c:numCache>
                <c:formatCode>General</c:formatCode>
                <c:ptCount val="32"/>
                <c:pt idx="1">
                  <c:v>-4000</c:v>
                </c:pt>
                <c:pt idx="2">
                  <c:v>-1200</c:v>
                </c:pt>
                <c:pt idx="3">
                  <c:v>-1591</c:v>
                </c:pt>
                <c:pt idx="4">
                  <c:v>-2314</c:v>
                </c:pt>
                <c:pt idx="5">
                  <c:v>-2759</c:v>
                </c:pt>
                <c:pt idx="6">
                  <c:v>-7010</c:v>
                </c:pt>
                <c:pt idx="7">
                  <c:v>-2643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0-48B9-B4DD-BF3DCE6E7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2099024"/>
        <c:axId val="1642095216"/>
      </c:barChart>
      <c:lineChart>
        <c:grouping val="standard"/>
        <c:varyColors val="0"/>
        <c:ser>
          <c:idx val="3"/>
          <c:order val="2"/>
          <c:tx>
            <c:strRef>
              <c:f>Cálculos!$D$2</c:f>
              <c:strCache>
                <c:ptCount val="1"/>
                <c:pt idx="0">
                  <c:v>Saldo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numRef>
              <c:f>Cálculos!$A$3:$A$34</c:f>
              <c:numCache>
                <c:formatCode>General</c:formatCode>
                <c:ptCount val="3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cat>
          <c:val>
            <c:numRef>
              <c:f>Cálculos!$O$3:$O$34</c:f>
              <c:numCache>
                <c:formatCode>General</c:formatCode>
                <c:ptCount val="32"/>
                <c:pt idx="1">
                  <c:v>6000</c:v>
                </c:pt>
                <c:pt idx="2">
                  <c:v>4800</c:v>
                </c:pt>
                <c:pt idx="3">
                  <c:v>3209</c:v>
                </c:pt>
                <c:pt idx="4">
                  <c:v>10895</c:v>
                </c:pt>
                <c:pt idx="5">
                  <c:v>10406</c:v>
                </c:pt>
                <c:pt idx="6">
                  <c:v>6276</c:v>
                </c:pt>
                <c:pt idx="7">
                  <c:v>5689</c:v>
                </c:pt>
                <c:pt idx="8">
                  <c:v>8211</c:v>
                </c:pt>
                <c:pt idx="9">
                  <c:v>8211</c:v>
                </c:pt>
                <c:pt idx="10">
                  <c:v>8211</c:v>
                </c:pt>
                <c:pt idx="11">
                  <c:v>8211</c:v>
                </c:pt>
                <c:pt idx="12">
                  <c:v>8211</c:v>
                </c:pt>
                <c:pt idx="13">
                  <c:v>8211</c:v>
                </c:pt>
                <c:pt idx="14">
                  <c:v>8211</c:v>
                </c:pt>
                <c:pt idx="15">
                  <c:v>8211</c:v>
                </c:pt>
                <c:pt idx="16">
                  <c:v>8211</c:v>
                </c:pt>
                <c:pt idx="17">
                  <c:v>8211</c:v>
                </c:pt>
                <c:pt idx="18">
                  <c:v>8211</c:v>
                </c:pt>
                <c:pt idx="19">
                  <c:v>8211</c:v>
                </c:pt>
                <c:pt idx="20">
                  <c:v>8211</c:v>
                </c:pt>
                <c:pt idx="21">
                  <c:v>8211</c:v>
                </c:pt>
                <c:pt idx="22">
                  <c:v>8211</c:v>
                </c:pt>
                <c:pt idx="23">
                  <c:v>8211</c:v>
                </c:pt>
                <c:pt idx="24">
                  <c:v>8211</c:v>
                </c:pt>
                <c:pt idx="25">
                  <c:v>8211</c:v>
                </c:pt>
                <c:pt idx="26">
                  <c:v>8211</c:v>
                </c:pt>
                <c:pt idx="27">
                  <c:v>8211</c:v>
                </c:pt>
                <c:pt idx="28">
                  <c:v>8211</c:v>
                </c:pt>
                <c:pt idx="29">
                  <c:v>8211</c:v>
                </c:pt>
                <c:pt idx="30">
                  <c:v>8211</c:v>
                </c:pt>
                <c:pt idx="31">
                  <c:v>8211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90-48B9-B4DD-BF3DCE6E7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099024"/>
        <c:axId val="1642095216"/>
      </c:lineChart>
      <c:catAx>
        <c:axId val="164209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2095216"/>
        <c:crosses val="autoZero"/>
        <c:auto val="1"/>
        <c:lblAlgn val="ctr"/>
        <c:lblOffset val="100"/>
        <c:noMultiLvlLbl val="0"/>
      </c:catAx>
      <c:valAx>
        <c:axId val="164209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2099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Cálculos!$Q$1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revis&#227;o de caixa'!A1"/><Relationship Id="rId2" Type="http://schemas.openxmlformats.org/officeDocument/2006/relationships/hyperlink" Target="#'Lan&#231;amentos de caixa'!A1"/><Relationship Id="rId1" Type="http://schemas.openxmlformats.org/officeDocument/2006/relationships/image" Target="../media/image1.png"/><Relationship Id="rId5" Type="http://schemas.openxmlformats.org/officeDocument/2006/relationships/hyperlink" Target="#Configura&#231;&#245;es!A1"/><Relationship Id="rId4" Type="http://schemas.openxmlformats.org/officeDocument/2006/relationships/hyperlink" Target="#Indicadore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5</xdr:row>
      <xdr:rowOff>38100</xdr:rowOff>
    </xdr:from>
    <xdr:to>
      <xdr:col>14</xdr:col>
      <xdr:colOff>114300</xdr:colOff>
      <xdr:row>24</xdr:row>
      <xdr:rowOff>36897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47725"/>
          <a:ext cx="5476875" cy="3075372"/>
        </a:xfrm>
        <a:prstGeom prst="rect">
          <a:avLst/>
        </a:prstGeom>
      </xdr:spPr>
    </xdr:pic>
    <xdr:clientData/>
  </xdr:twoCellAnchor>
  <xdr:oneCellAnchor>
    <xdr:from>
      <xdr:col>4</xdr:col>
      <xdr:colOff>245998</xdr:colOff>
      <xdr:row>1</xdr:row>
      <xdr:rowOff>36010</xdr:rowOff>
    </xdr:from>
    <xdr:ext cx="6518452" cy="56194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84398" y="197935"/>
          <a:ext cx="651845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Fluxo de caixa simplificado com previsão</a:t>
          </a:r>
        </a:p>
      </xdr:txBody>
    </xdr:sp>
    <xdr:clientData/>
  </xdr:oneCellAnchor>
  <xdr:twoCellAnchor>
    <xdr:from>
      <xdr:col>6</xdr:col>
      <xdr:colOff>352426</xdr:colOff>
      <xdr:row>9</xdr:row>
      <xdr:rowOff>95250</xdr:rowOff>
    </xdr:from>
    <xdr:to>
      <xdr:col>9</xdr:col>
      <xdr:colOff>219076</xdr:colOff>
      <xdr:row>14</xdr:row>
      <xdr:rowOff>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10026" y="1552575"/>
          <a:ext cx="1695450" cy="714375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/>
              </a:solidFill>
            </a:rPr>
            <a:t>Lançamentos</a:t>
          </a:r>
          <a:r>
            <a:rPr lang="pt-BR" sz="1100" baseline="0">
              <a:solidFill>
                <a:schemeClr val="bg1"/>
              </a:solidFill>
            </a:rPr>
            <a:t> de caixa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504826</xdr:colOff>
      <xdr:row>9</xdr:row>
      <xdr:rowOff>95250</xdr:rowOff>
    </xdr:from>
    <xdr:to>
      <xdr:col>12</xdr:col>
      <xdr:colOff>371476</xdr:colOff>
      <xdr:row>14</xdr:row>
      <xdr:rowOff>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91226" y="1552575"/>
          <a:ext cx="1695450" cy="714375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/>
              </a:solidFill>
            </a:rPr>
            <a:t>Previsão de caixa</a:t>
          </a:r>
        </a:p>
      </xdr:txBody>
    </xdr:sp>
    <xdr:clientData/>
  </xdr:twoCellAnchor>
  <xdr:twoCellAnchor>
    <xdr:from>
      <xdr:col>6</xdr:col>
      <xdr:colOff>371476</xdr:colOff>
      <xdr:row>15</xdr:row>
      <xdr:rowOff>76200</xdr:rowOff>
    </xdr:from>
    <xdr:to>
      <xdr:col>9</xdr:col>
      <xdr:colOff>238126</xdr:colOff>
      <xdr:row>19</xdr:row>
      <xdr:rowOff>142875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029076" y="2505075"/>
          <a:ext cx="1695450" cy="714375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/>
              </a:solidFill>
            </a:rPr>
            <a:t>Indicadores</a:t>
          </a:r>
        </a:p>
      </xdr:txBody>
    </xdr:sp>
    <xdr:clientData/>
  </xdr:twoCellAnchor>
  <xdr:twoCellAnchor>
    <xdr:from>
      <xdr:col>9</xdr:col>
      <xdr:colOff>523877</xdr:colOff>
      <xdr:row>15</xdr:row>
      <xdr:rowOff>91742</xdr:rowOff>
    </xdr:from>
    <xdr:to>
      <xdr:col>12</xdr:col>
      <xdr:colOff>390527</xdr:colOff>
      <xdr:row>19</xdr:row>
      <xdr:rowOff>158417</xdr:rowOff>
    </xdr:to>
    <xdr:sp macro="" textlink="">
      <xdr:nvSpPr>
        <xdr:cNvPr id="13" name="Retângul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10277" y="2520617"/>
          <a:ext cx="1695450" cy="7143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tx2">
                  <a:lumMod val="50000"/>
                </a:schemeClr>
              </a:solidFill>
            </a:rPr>
            <a:t>Configurações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123825</xdr:rowOff>
    </xdr:from>
    <xdr:to>
      <xdr:col>19</xdr:col>
      <xdr:colOff>514350</xdr:colOff>
      <xdr:row>21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114300</xdr:rowOff>
    </xdr:from>
    <xdr:to>
      <xdr:col>3</xdr:col>
      <xdr:colOff>485775</xdr:colOff>
      <xdr:row>6</xdr:row>
      <xdr:rowOff>152400</xdr:rowOff>
    </xdr:to>
    <xdr:sp macro="" textlink="Cálculos!S1">
      <xdr:nvSpPr>
        <xdr:cNvPr id="3" name="Retângu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5250" y="114300"/>
          <a:ext cx="2219325" cy="1181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EC029B3B-42E9-4BA6-8FCC-63102544F753}" type="TxLink">
            <a:rPr lang="en-US" sz="2000" b="0" i="0" u="none" strike="noStrike">
              <a:solidFill>
                <a:srgbClr val="000000"/>
              </a:solidFill>
              <a:latin typeface="Calibri"/>
            </a:rPr>
            <a:pPr algn="ctr"/>
            <a:t>Saldo inicial: 
R$ 8211,00</a:t>
          </a:fld>
          <a:endParaRPr lang="pt-BR" sz="2000" b="0"/>
        </a:p>
      </xdr:txBody>
    </xdr:sp>
    <xdr:clientData/>
  </xdr:twoCellAnchor>
  <xdr:twoCellAnchor>
    <xdr:from>
      <xdr:col>0</xdr:col>
      <xdr:colOff>85725</xdr:colOff>
      <xdr:row>7</xdr:row>
      <xdr:rowOff>47625</xdr:rowOff>
    </xdr:from>
    <xdr:to>
      <xdr:col>3</xdr:col>
      <xdr:colOff>476250</xdr:colOff>
      <xdr:row>10</xdr:row>
      <xdr:rowOff>142875</xdr:rowOff>
    </xdr:to>
    <xdr:sp macro="" textlink="Cálculos!S2">
      <xdr:nvSpPr>
        <xdr:cNvPr id="4" name="Retâ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5725" y="1381125"/>
          <a:ext cx="2219325" cy="666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6B31A6B-21FA-4F89-A84D-3D2064B7651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Entrada hoje: 
R$ 0,00</a:t>
          </a:fld>
          <a:endParaRPr lang="en-US" sz="1500" b="0" i="0" u="none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85725</xdr:colOff>
      <xdr:row>11</xdr:row>
      <xdr:rowOff>47625</xdr:rowOff>
    </xdr:from>
    <xdr:to>
      <xdr:col>3</xdr:col>
      <xdr:colOff>476250</xdr:colOff>
      <xdr:row>14</xdr:row>
      <xdr:rowOff>142875</xdr:rowOff>
    </xdr:to>
    <xdr:sp macro="" textlink="Cálculos!S3">
      <xdr:nvSpPr>
        <xdr:cNvPr id="5" name="Retângul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5725" y="2143125"/>
          <a:ext cx="2219325" cy="666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5D8FB5BE-6DF2-412B-BEA3-1FBD97D7FF0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Saída hoje: 
R$ 0,00</a:t>
          </a:fld>
          <a:endParaRPr lang="en-US" sz="1500" b="0" i="0" u="none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95250</xdr:colOff>
      <xdr:row>15</xdr:row>
      <xdr:rowOff>47625</xdr:rowOff>
    </xdr:from>
    <xdr:to>
      <xdr:col>3</xdr:col>
      <xdr:colOff>485775</xdr:colOff>
      <xdr:row>18</xdr:row>
      <xdr:rowOff>142875</xdr:rowOff>
    </xdr:to>
    <xdr:sp macro="" textlink="Cálculos!S4">
      <xdr:nvSpPr>
        <xdr:cNvPr id="6" name="Retângul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250" y="2905125"/>
          <a:ext cx="2219325" cy="666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1C2E11FC-1965-4DDF-ABFA-78EFA73FA27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Saldo previsto hoje: 
R$ 8211,00</a:t>
          </a:fld>
          <a:endParaRPr lang="en-US" sz="1500" b="0" i="0" u="none" strike="noStrike">
            <a:solidFill>
              <a:srgbClr val="000000"/>
            </a:solidFill>
            <a:latin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0</xdr:row>
          <xdr:rowOff>76200</xdr:rowOff>
        </xdr:from>
        <xdr:to>
          <xdr:col>8</xdr:col>
          <xdr:colOff>342900</xdr:colOff>
          <xdr:row>2</xdr:row>
          <xdr:rowOff>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0</xdr:row>
          <xdr:rowOff>133350</xdr:rowOff>
        </xdr:from>
        <xdr:to>
          <xdr:col>5</xdr:col>
          <xdr:colOff>533400</xdr:colOff>
          <xdr:row>1</xdr:row>
          <xdr:rowOff>161925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Atual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0</xdr:row>
          <xdr:rowOff>123825</xdr:rowOff>
        </xdr:from>
        <xdr:to>
          <xdr:col>6</xdr:col>
          <xdr:colOff>276225</xdr:colOff>
          <xdr:row>1</xdr:row>
          <xdr:rowOff>133350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Previsto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0</xdr:row>
          <xdr:rowOff>123825</xdr:rowOff>
        </xdr:from>
        <xdr:to>
          <xdr:col>8</xdr:col>
          <xdr:colOff>285750</xdr:colOff>
          <xdr:row>1</xdr:row>
          <xdr:rowOff>104775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Atual+Previsto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eper/Consultoria%20Guia%20do%20Excel/Andreia%20Harter/AP16%20-%20MSDS%20Sheet%20for%20MSDS%20Solu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ão 4"/>
      <sheetName val="Impressão"/>
      <sheetName val="Pictogramas"/>
      <sheetName val="Frases de perigo"/>
      <sheetName val="Frases de precaução"/>
      <sheetName val="Frases complementares"/>
      <sheetName val="Cadastro da etiqueta"/>
      <sheetName val="Cálculos"/>
    </sheetNames>
    <sheetDataSet>
      <sheetData sheetId="0" refreshError="1"/>
      <sheetData sheetId="1" refreshError="1"/>
      <sheetData sheetId="2">
        <row r="1">
          <cell r="A1" t="str">
            <v>Código</v>
          </cell>
          <cell r="B1" t="str">
            <v>Pictograma</v>
          </cell>
        </row>
        <row r="2">
          <cell r="A2" t="str">
            <v>Alerta</v>
          </cell>
        </row>
        <row r="3">
          <cell r="A3" t="str">
            <v>Aquático</v>
          </cell>
        </row>
        <row r="4">
          <cell r="A4" t="str">
            <v>Corrosivo</v>
          </cell>
        </row>
        <row r="5">
          <cell r="A5" t="str">
            <v>Explosivo</v>
          </cell>
        </row>
        <row r="6">
          <cell r="A6" t="str">
            <v>Gás</v>
          </cell>
        </row>
        <row r="7">
          <cell r="A7" t="str">
            <v>Inflamável</v>
          </cell>
        </row>
        <row r="8">
          <cell r="A8" t="str">
            <v>Oxidantes</v>
          </cell>
        </row>
        <row r="9">
          <cell r="A9" t="str">
            <v>Sensib.</v>
          </cell>
        </row>
        <row r="10">
          <cell r="A10" t="str">
            <v>Sól. Infl.</v>
          </cell>
        </row>
        <row r="11">
          <cell r="A11" t="str">
            <v>Tóxico</v>
          </cell>
        </row>
        <row r="12">
          <cell r="A12" t="str">
            <v>Vazio</v>
          </cell>
        </row>
      </sheetData>
      <sheetData sheetId="3">
        <row r="1">
          <cell r="A1" t="str">
            <v>Código</v>
          </cell>
        </row>
        <row r="2">
          <cell r="A2" t="str">
            <v>H200</v>
          </cell>
        </row>
        <row r="3">
          <cell r="A3" t="str">
            <v>H201</v>
          </cell>
        </row>
        <row r="4">
          <cell r="A4" t="str">
            <v>H202</v>
          </cell>
        </row>
        <row r="5">
          <cell r="A5" t="str">
            <v>H203</v>
          </cell>
        </row>
        <row r="6">
          <cell r="A6" t="str">
            <v>H204</v>
          </cell>
        </row>
        <row r="7">
          <cell r="A7" t="str">
            <v>H205</v>
          </cell>
        </row>
        <row r="8">
          <cell r="A8" t="str">
            <v>H220</v>
          </cell>
        </row>
        <row r="9">
          <cell r="A9" t="str">
            <v>H221</v>
          </cell>
        </row>
        <row r="10">
          <cell r="A10" t="str">
            <v>H222</v>
          </cell>
        </row>
        <row r="11">
          <cell r="A11" t="str">
            <v>H223</v>
          </cell>
        </row>
        <row r="12">
          <cell r="A12" t="str">
            <v>H224</v>
          </cell>
        </row>
        <row r="13">
          <cell r="A13" t="str">
            <v>H225</v>
          </cell>
        </row>
        <row r="14">
          <cell r="A14" t="str">
            <v>H226</v>
          </cell>
        </row>
        <row r="15">
          <cell r="A15" t="str">
            <v>H227</v>
          </cell>
        </row>
        <row r="16">
          <cell r="A16" t="str">
            <v>H228</v>
          </cell>
        </row>
        <row r="17">
          <cell r="A17" t="str">
            <v>H229</v>
          </cell>
        </row>
        <row r="18">
          <cell r="A18" t="str">
            <v>H230</v>
          </cell>
        </row>
        <row r="19">
          <cell r="A19" t="str">
            <v>H231</v>
          </cell>
        </row>
        <row r="20">
          <cell r="A20" t="str">
            <v>H240</v>
          </cell>
        </row>
        <row r="21">
          <cell r="A21" t="str">
            <v>H241</v>
          </cell>
        </row>
        <row r="22">
          <cell r="A22" t="str">
            <v>H242</v>
          </cell>
        </row>
        <row r="23">
          <cell r="A23" t="str">
            <v>H250</v>
          </cell>
        </row>
        <row r="24">
          <cell r="A24" t="str">
            <v>H251</v>
          </cell>
        </row>
        <row r="25">
          <cell r="A25" t="str">
            <v>H252</v>
          </cell>
        </row>
        <row r="26">
          <cell r="A26" t="str">
            <v xml:space="preserve">H260 </v>
          </cell>
        </row>
        <row r="27">
          <cell r="A27" t="str">
            <v>H261</v>
          </cell>
        </row>
        <row r="28">
          <cell r="A28" t="str">
            <v>H270</v>
          </cell>
        </row>
        <row r="29">
          <cell r="A29" t="str">
            <v>H271</v>
          </cell>
        </row>
        <row r="30">
          <cell r="A30" t="str">
            <v>H272</v>
          </cell>
        </row>
        <row r="31">
          <cell r="A31" t="str">
            <v>H280</v>
          </cell>
        </row>
        <row r="32">
          <cell r="A32" t="str">
            <v>H281</v>
          </cell>
        </row>
        <row r="33">
          <cell r="A33" t="str">
            <v>H290</v>
          </cell>
        </row>
        <row r="34">
          <cell r="A34" t="str">
            <v>H300</v>
          </cell>
        </row>
        <row r="35">
          <cell r="A35" t="str">
            <v>H301</v>
          </cell>
        </row>
        <row r="36">
          <cell r="A36" t="str">
            <v>H302</v>
          </cell>
        </row>
        <row r="37">
          <cell r="A37" t="str">
            <v>H303</v>
          </cell>
        </row>
        <row r="38">
          <cell r="A38" t="str">
            <v>H304</v>
          </cell>
        </row>
        <row r="39">
          <cell r="A39" t="str">
            <v>H305</v>
          </cell>
        </row>
        <row r="40">
          <cell r="A40" t="str">
            <v>H310</v>
          </cell>
        </row>
        <row r="41">
          <cell r="A41" t="str">
            <v>H311</v>
          </cell>
        </row>
        <row r="42">
          <cell r="A42" t="str">
            <v>H312</v>
          </cell>
        </row>
        <row r="43">
          <cell r="A43" t="str">
            <v>H313</v>
          </cell>
        </row>
        <row r="44">
          <cell r="A44" t="str">
            <v>H314</v>
          </cell>
        </row>
        <row r="45">
          <cell r="A45" t="str">
            <v>H315</v>
          </cell>
        </row>
        <row r="46">
          <cell r="A46" t="str">
            <v>H316</v>
          </cell>
        </row>
        <row r="47">
          <cell r="A47" t="str">
            <v>H317</v>
          </cell>
        </row>
        <row r="48">
          <cell r="A48" t="str">
            <v>H318</v>
          </cell>
        </row>
        <row r="49">
          <cell r="A49" t="str">
            <v>H319</v>
          </cell>
        </row>
        <row r="50">
          <cell r="A50" t="str">
            <v>H320</v>
          </cell>
        </row>
        <row r="51">
          <cell r="A51" t="str">
            <v>H330</v>
          </cell>
        </row>
        <row r="52">
          <cell r="A52" t="str">
            <v>H331</v>
          </cell>
        </row>
        <row r="53">
          <cell r="A53" t="str">
            <v>H332</v>
          </cell>
        </row>
        <row r="54">
          <cell r="A54" t="str">
            <v>H333</v>
          </cell>
        </row>
        <row r="55">
          <cell r="A55" t="str">
            <v>H334</v>
          </cell>
        </row>
        <row r="56">
          <cell r="A56" t="str">
            <v>H335</v>
          </cell>
        </row>
        <row r="57">
          <cell r="A57" t="str">
            <v>H336</v>
          </cell>
        </row>
        <row r="58">
          <cell r="A58" t="str">
            <v>H340</v>
          </cell>
        </row>
        <row r="59">
          <cell r="A59" t="str">
            <v>H341</v>
          </cell>
        </row>
        <row r="60">
          <cell r="A60" t="str">
            <v>H350</v>
          </cell>
        </row>
        <row r="61">
          <cell r="A61" t="str">
            <v>H351</v>
          </cell>
        </row>
        <row r="62">
          <cell r="A62" t="str">
            <v>H360</v>
          </cell>
        </row>
        <row r="63">
          <cell r="A63" t="str">
            <v>h361</v>
          </cell>
        </row>
        <row r="64">
          <cell r="A64" t="str">
            <v>H362</v>
          </cell>
        </row>
        <row r="65">
          <cell r="A65" t="str">
            <v>H370</v>
          </cell>
        </row>
        <row r="66">
          <cell r="A66" t="str">
            <v>H371</v>
          </cell>
        </row>
        <row r="67">
          <cell r="A67" t="str">
            <v>H372</v>
          </cell>
        </row>
        <row r="68">
          <cell r="A68" t="str">
            <v>H373</v>
          </cell>
        </row>
        <row r="69">
          <cell r="A69" t="str">
            <v>H400</v>
          </cell>
        </row>
        <row r="70">
          <cell r="A70" t="str">
            <v>H401</v>
          </cell>
        </row>
        <row r="71">
          <cell r="A71" t="str">
            <v>H402</v>
          </cell>
        </row>
        <row r="72">
          <cell r="A72" t="str">
            <v>H410</v>
          </cell>
        </row>
        <row r="73">
          <cell r="A73" t="str">
            <v>H411</v>
          </cell>
        </row>
        <row r="74">
          <cell r="A74" t="str">
            <v>H412</v>
          </cell>
        </row>
        <row r="75">
          <cell r="A75" t="str">
            <v>H413</v>
          </cell>
        </row>
        <row r="76">
          <cell r="A76" t="str">
            <v>H420</v>
          </cell>
        </row>
      </sheetData>
      <sheetData sheetId="4">
        <row r="1">
          <cell r="A1" t="str">
            <v>Código</v>
          </cell>
        </row>
        <row r="2">
          <cell r="A2" t="str">
            <v>P101</v>
          </cell>
        </row>
        <row r="3">
          <cell r="A3" t="str">
            <v>P102</v>
          </cell>
        </row>
        <row r="4">
          <cell r="A4" t="str">
            <v>P103</v>
          </cell>
        </row>
        <row r="5">
          <cell r="A5" t="str">
            <v>P201</v>
          </cell>
        </row>
        <row r="6">
          <cell r="A6" t="str">
            <v>P202</v>
          </cell>
        </row>
        <row r="7">
          <cell r="A7" t="str">
            <v>P210</v>
          </cell>
        </row>
        <row r="8">
          <cell r="A8" t="str">
            <v>P211</v>
          </cell>
        </row>
        <row r="9">
          <cell r="A9" t="str">
            <v>P220</v>
          </cell>
        </row>
        <row r="10">
          <cell r="A10" t="str">
            <v>P221</v>
          </cell>
        </row>
        <row r="11">
          <cell r="A11" t="str">
            <v>P222</v>
          </cell>
        </row>
        <row r="12">
          <cell r="A12" t="str">
            <v>P223</v>
          </cell>
        </row>
        <row r="13">
          <cell r="A13" t="str">
            <v>P230</v>
          </cell>
        </row>
        <row r="14">
          <cell r="A14" t="str">
            <v>P231</v>
          </cell>
        </row>
        <row r="15">
          <cell r="A15" t="str">
            <v>P231 + P232</v>
          </cell>
        </row>
        <row r="16">
          <cell r="A16" t="str">
            <v>P232</v>
          </cell>
        </row>
        <row r="17">
          <cell r="A17" t="str">
            <v>P233</v>
          </cell>
        </row>
        <row r="18">
          <cell r="A18" t="str">
            <v>P234</v>
          </cell>
        </row>
        <row r="19">
          <cell r="A19" t="str">
            <v>P235</v>
          </cell>
        </row>
        <row r="20">
          <cell r="A20" t="str">
            <v>P235 + P410</v>
          </cell>
        </row>
        <row r="21">
          <cell r="A21" t="str">
            <v>P240</v>
          </cell>
        </row>
        <row r="22">
          <cell r="A22" t="str">
            <v>P241</v>
          </cell>
        </row>
        <row r="23">
          <cell r="A23" t="str">
            <v>P242</v>
          </cell>
        </row>
        <row r="24">
          <cell r="A24" t="str">
            <v>P243</v>
          </cell>
        </row>
        <row r="25">
          <cell r="A25" t="str">
            <v>P244</v>
          </cell>
        </row>
        <row r="26">
          <cell r="A26" t="str">
            <v>P250</v>
          </cell>
        </row>
        <row r="27">
          <cell r="A27" t="str">
            <v>P251</v>
          </cell>
        </row>
        <row r="28">
          <cell r="A28" t="str">
            <v>P260</v>
          </cell>
        </row>
        <row r="29">
          <cell r="A29" t="str">
            <v>P261</v>
          </cell>
        </row>
        <row r="30">
          <cell r="A30" t="str">
            <v>P262</v>
          </cell>
        </row>
        <row r="31">
          <cell r="A31" t="str">
            <v>P263</v>
          </cell>
        </row>
        <row r="32">
          <cell r="A32" t="str">
            <v>P264</v>
          </cell>
        </row>
        <row r="33">
          <cell r="A33" t="str">
            <v>P270</v>
          </cell>
        </row>
        <row r="34">
          <cell r="A34" t="str">
            <v>P271</v>
          </cell>
        </row>
        <row r="35">
          <cell r="A35" t="str">
            <v>P272</v>
          </cell>
        </row>
        <row r="36">
          <cell r="A36" t="str">
            <v>P273</v>
          </cell>
        </row>
        <row r="37">
          <cell r="A37" t="str">
            <v>P280</v>
          </cell>
        </row>
        <row r="38">
          <cell r="A38" t="str">
            <v>P282</v>
          </cell>
        </row>
        <row r="39">
          <cell r="A39" t="str">
            <v>P283</v>
          </cell>
        </row>
        <row r="40">
          <cell r="A40" t="str">
            <v>P284</v>
          </cell>
        </row>
        <row r="41">
          <cell r="A41" t="str">
            <v>P301</v>
          </cell>
        </row>
        <row r="42">
          <cell r="A42" t="str">
            <v>P302</v>
          </cell>
        </row>
        <row r="43">
          <cell r="A43" t="str">
            <v>P303</v>
          </cell>
        </row>
        <row r="44">
          <cell r="A44" t="str">
            <v>P304</v>
          </cell>
        </row>
        <row r="45">
          <cell r="A45" t="str">
            <v>P305</v>
          </cell>
        </row>
        <row r="46">
          <cell r="A46" t="str">
            <v>P306</v>
          </cell>
        </row>
        <row r="47">
          <cell r="A47" t="str">
            <v>P307</v>
          </cell>
        </row>
        <row r="48">
          <cell r="A48" t="str">
            <v>P308</v>
          </cell>
        </row>
        <row r="49">
          <cell r="A49" t="str">
            <v>P310</v>
          </cell>
        </row>
        <row r="50">
          <cell r="A50" t="str">
            <v>P311</v>
          </cell>
        </row>
        <row r="51">
          <cell r="A51" t="str">
            <v>P312</v>
          </cell>
        </row>
        <row r="52">
          <cell r="A52" t="str">
            <v>P313</v>
          </cell>
        </row>
        <row r="53">
          <cell r="A53" t="str">
            <v>P314</v>
          </cell>
        </row>
        <row r="54">
          <cell r="A54" t="str">
            <v>P315</v>
          </cell>
        </row>
        <row r="55">
          <cell r="A55" t="str">
            <v>P320</v>
          </cell>
        </row>
        <row r="56">
          <cell r="A56" t="str">
            <v>P321</v>
          </cell>
        </row>
        <row r="57">
          <cell r="A57" t="str">
            <v>P330</v>
          </cell>
        </row>
        <row r="58">
          <cell r="A58" t="str">
            <v>P331</v>
          </cell>
        </row>
        <row r="59">
          <cell r="A59" t="str">
            <v>P332</v>
          </cell>
        </row>
        <row r="60">
          <cell r="A60" t="str">
            <v>P333</v>
          </cell>
        </row>
        <row r="61">
          <cell r="A61" t="str">
            <v>P333 + P313</v>
          </cell>
        </row>
        <row r="62">
          <cell r="A62" t="str">
            <v>P334</v>
          </cell>
        </row>
        <row r="63">
          <cell r="A63" t="str">
            <v>P335</v>
          </cell>
        </row>
        <row r="64">
          <cell r="A64" t="str">
            <v>P335 + P334</v>
          </cell>
        </row>
        <row r="65">
          <cell r="A65" t="str">
            <v>P336</v>
          </cell>
        </row>
        <row r="66">
          <cell r="A66" t="str">
            <v>P337</v>
          </cell>
        </row>
        <row r="67">
          <cell r="A67" t="str">
            <v xml:space="preserve">P337 + P313 </v>
          </cell>
        </row>
        <row r="68">
          <cell r="A68" t="str">
            <v>P342 + P311</v>
          </cell>
        </row>
        <row r="69">
          <cell r="A69" t="str">
            <v>P361 + P364</v>
          </cell>
        </row>
        <row r="70">
          <cell r="A70" t="str">
            <v>P370 + P376</v>
          </cell>
        </row>
        <row r="71">
          <cell r="A71" t="str">
            <v>P370 + P378</v>
          </cell>
        </row>
        <row r="72">
          <cell r="A72" t="str">
            <v>P370 + P380</v>
          </cell>
        </row>
        <row r="73">
          <cell r="A73" t="str">
            <v>P370 + P380 + P375</v>
          </cell>
        </row>
        <row r="74">
          <cell r="A74" t="str">
            <v>P371 + P380 + P375</v>
          </cell>
        </row>
        <row r="75">
          <cell r="A75" t="str">
            <v>P402 + P404</v>
          </cell>
        </row>
        <row r="76">
          <cell r="A76" t="str">
            <v>P403 + P233</v>
          </cell>
        </row>
        <row r="77">
          <cell r="A77" t="str">
            <v>P403 + P235</v>
          </cell>
        </row>
        <row r="78">
          <cell r="A78" t="str">
            <v>P407</v>
          </cell>
        </row>
        <row r="79">
          <cell r="A79" t="str">
            <v>P410</v>
          </cell>
        </row>
        <row r="80">
          <cell r="A80" t="str">
            <v>P410 + P403</v>
          </cell>
        </row>
        <row r="81">
          <cell r="A81" t="str">
            <v>P410 + P412</v>
          </cell>
        </row>
        <row r="82">
          <cell r="A82" t="str">
            <v>P411</v>
          </cell>
        </row>
        <row r="83">
          <cell r="A83" t="str">
            <v>P411 + P235</v>
          </cell>
        </row>
        <row r="84">
          <cell r="A84" t="str">
            <v>P412</v>
          </cell>
        </row>
        <row r="85">
          <cell r="A85" t="str">
            <v>P413</v>
          </cell>
        </row>
        <row r="86">
          <cell r="A86" t="str">
            <v>P420</v>
          </cell>
        </row>
        <row r="87">
          <cell r="A87" t="str">
            <v>P422</v>
          </cell>
        </row>
        <row r="88">
          <cell r="A88" t="str">
            <v>P501</v>
          </cell>
        </row>
        <row r="89">
          <cell r="A89" t="str">
            <v>P502</v>
          </cell>
        </row>
      </sheetData>
      <sheetData sheetId="5">
        <row r="1">
          <cell r="A1" t="str">
            <v>Código</v>
          </cell>
        </row>
        <row r="2">
          <cell r="A2" t="str">
            <v>EUH 001</v>
          </cell>
        </row>
        <row r="3">
          <cell r="A3" t="str">
            <v>EUH 006</v>
          </cell>
        </row>
        <row r="4">
          <cell r="A4" t="str">
            <v>EUH 014</v>
          </cell>
        </row>
        <row r="5">
          <cell r="A5" t="str">
            <v>EUH 018</v>
          </cell>
        </row>
        <row r="6">
          <cell r="A6" t="str">
            <v>EUH 019</v>
          </cell>
        </row>
        <row r="7">
          <cell r="A7" t="str">
            <v>EUH 044</v>
          </cell>
        </row>
        <row r="8">
          <cell r="A8" t="str">
            <v>EUH 029</v>
          </cell>
        </row>
        <row r="9">
          <cell r="A9" t="str">
            <v>EUH 031</v>
          </cell>
        </row>
        <row r="10">
          <cell r="A10" t="str">
            <v>EUH 032</v>
          </cell>
        </row>
        <row r="11">
          <cell r="A11" t="str">
            <v>EUH 066</v>
          </cell>
        </row>
        <row r="12">
          <cell r="A12" t="str">
            <v>EUH 070</v>
          </cell>
        </row>
        <row r="13">
          <cell r="A13" t="str">
            <v>EUH 071</v>
          </cell>
        </row>
        <row r="14">
          <cell r="A14" t="str">
            <v>EUH 059</v>
          </cell>
        </row>
        <row r="15">
          <cell r="A15" t="str">
            <v>EUH 201/201A</v>
          </cell>
        </row>
        <row r="16">
          <cell r="A16" t="str">
            <v>EUH 202</v>
          </cell>
        </row>
        <row r="17">
          <cell r="A17" t="str">
            <v>EUH 203</v>
          </cell>
        </row>
        <row r="18">
          <cell r="A18" t="str">
            <v>EUH 204</v>
          </cell>
        </row>
        <row r="19">
          <cell r="A19" t="str">
            <v>EUH 205</v>
          </cell>
        </row>
        <row r="20">
          <cell r="A20" t="str">
            <v>EUH 206</v>
          </cell>
        </row>
        <row r="21">
          <cell r="A21" t="str">
            <v>EUH 207</v>
          </cell>
        </row>
        <row r="22">
          <cell r="A22" t="str">
            <v>EUH 208</v>
          </cell>
        </row>
        <row r="23">
          <cell r="A23" t="str">
            <v>EUH 209/209A</v>
          </cell>
        </row>
        <row r="24">
          <cell r="A24" t="str">
            <v>EUH 210</v>
          </cell>
        </row>
        <row r="25">
          <cell r="A25" t="str">
            <v>EUH 401</v>
          </cell>
        </row>
      </sheetData>
      <sheetData sheetId="6" refreshError="1"/>
      <sheetData sheetId="7">
        <row r="1">
          <cell r="B1" t="str">
            <v>Explosivo</v>
          </cell>
        </row>
        <row r="2">
          <cell r="B2" t="str">
            <v>Aquático</v>
          </cell>
        </row>
        <row r="3">
          <cell r="B3" t="str">
            <v>Vazio</v>
          </cell>
        </row>
        <row r="4">
          <cell r="B4" t="str">
            <v>Vazio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C24" totalsRowShown="0">
  <autoFilter ref="A1:C24" xr:uid="{00000000-0009-0000-0100-000003000000}"/>
  <tableColumns count="3">
    <tableColumn id="1" xr3:uid="{00000000-0010-0000-0000-000001000000}" name="Despesas e Receitas"/>
    <tableColumn id="2" xr3:uid="{00000000-0010-0000-0000-000002000000}" name="Fixo/Variável"/>
    <tableColumn id="3" xr3:uid="{00000000-0010-0000-0000-000003000000}" name="Tip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-0.499984740745262"/>
  </sheetPr>
  <dimension ref="A1:U28"/>
  <sheetViews>
    <sheetView showGridLines="0" showRowColHeaders="0" tabSelected="1" zoomScaleNormal="100" workbookViewId="0">
      <pane xSplit="21" ySplit="28" topLeftCell="XFD29" activePane="bottomRight" state="frozen"/>
      <selection pane="topRight" activeCell="V1" sqref="V1"/>
      <selection pane="bottomLeft" activeCell="A29" sqref="A29"/>
      <selection pane="bottomRight" activeCell="T15" sqref="T15"/>
    </sheetView>
  </sheetViews>
  <sheetFormatPr defaultColWidth="0" defaultRowHeight="12.75" zeroHeight="1" x14ac:dyDescent="0.2"/>
  <cols>
    <col min="1" max="21" width="9.140625" style="16" customWidth="1"/>
    <col min="22" max="16384" width="9.140625" style="16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</sheetData>
  <sheetProtection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2"/>
  <sheetViews>
    <sheetView showGridLines="0" workbookViewId="0">
      <pane xSplit="20" ySplit="22" topLeftCell="U23" activePane="bottomRight" state="frozen"/>
      <selection pane="topRight" activeCell="U1" sqref="U1"/>
      <selection pane="bottomLeft" activeCell="A23" sqref="A23"/>
      <selection pane="bottomRight" activeCell="T24" sqref="T24"/>
    </sheetView>
  </sheetViews>
  <sheetFormatPr defaultRowHeight="15" x14ac:dyDescent="0.25"/>
  <cols>
    <col min="20" max="20" width="14" customWidth="1"/>
  </cols>
  <sheetData>
    <row r="22" ht="23.25" customHeight="1" x14ac:dyDescent="0.25"/>
  </sheetData>
  <sheetProtection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4</xdr:col>
                    <xdr:colOff>133350</xdr:colOff>
                    <xdr:row>0</xdr:row>
                    <xdr:rowOff>76200</xdr:rowOff>
                  </from>
                  <to>
                    <xdr:col>8</xdr:col>
                    <xdr:colOff>342900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4</xdr:col>
                    <xdr:colOff>161925</xdr:colOff>
                    <xdr:row>0</xdr:row>
                    <xdr:rowOff>133350</xdr:rowOff>
                  </from>
                  <to>
                    <xdr:col>5</xdr:col>
                    <xdr:colOff>533400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5</xdr:col>
                    <xdr:colOff>228600</xdr:colOff>
                    <xdr:row>0</xdr:row>
                    <xdr:rowOff>123825</xdr:rowOff>
                  </from>
                  <to>
                    <xdr:col>6</xdr:col>
                    <xdr:colOff>276225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Option Button 12">
              <controlPr defaultSize="0" autoFill="0" autoLine="0" autoPict="0">
                <anchor moveWithCells="1">
                  <from>
                    <xdr:col>6</xdr:col>
                    <xdr:colOff>514350</xdr:colOff>
                    <xdr:row>0</xdr:row>
                    <xdr:rowOff>123825</xdr:rowOff>
                  </from>
                  <to>
                    <xdr:col>8</xdr:col>
                    <xdr:colOff>285750</xdr:colOff>
                    <xdr:row>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workbookViewId="0">
      <selection activeCell="K10" sqref="K10"/>
    </sheetView>
  </sheetViews>
  <sheetFormatPr defaultRowHeight="15" x14ac:dyDescent="0.25"/>
  <cols>
    <col min="2" max="2" width="11.140625" customWidth="1"/>
    <col min="3" max="3" width="11.42578125" customWidth="1"/>
    <col min="4" max="4" width="14.28515625" bestFit="1" customWidth="1"/>
    <col min="5" max="13" width="14.28515625" customWidth="1"/>
    <col min="15" max="15" width="10.7109375" bestFit="1" customWidth="1"/>
    <col min="16" max="16" width="20.140625" customWidth="1"/>
    <col min="19" max="19" width="26.7109375" customWidth="1"/>
    <col min="20" max="20" width="10.7109375" bestFit="1" customWidth="1"/>
  </cols>
  <sheetData>
    <row r="1" spans="1:20" ht="30" x14ac:dyDescent="0.25">
      <c r="B1" t="s">
        <v>6</v>
      </c>
      <c r="E1" t="s">
        <v>5</v>
      </c>
      <c r="H1" t="s">
        <v>8</v>
      </c>
      <c r="L1" t="s">
        <v>7</v>
      </c>
      <c r="O1" t="s">
        <v>4</v>
      </c>
      <c r="Q1">
        <v>1</v>
      </c>
      <c r="S1" s="1" t="str">
        <f ca="1">"Saldo inicial: " &amp;CHAR(10)&amp;TEXT(VLOOKUP($T$1-1,$A:$J,4,0),"R$ 0,00")</f>
        <v>Saldo inicial: 
R$ 8211,00</v>
      </c>
      <c r="T1" s="2">
        <f ca="1">DAY(TODAY())</f>
        <v>10</v>
      </c>
    </row>
    <row r="2" spans="1:20" ht="30" x14ac:dyDescent="0.25">
      <c r="A2" t="s">
        <v>3</v>
      </c>
      <c r="B2" t="s">
        <v>0</v>
      </c>
      <c r="C2" t="s">
        <v>1</v>
      </c>
      <c r="D2" t="s">
        <v>2</v>
      </c>
      <c r="E2" t="s">
        <v>0</v>
      </c>
      <c r="F2" t="s">
        <v>1</v>
      </c>
      <c r="G2" t="s">
        <v>2</v>
      </c>
      <c r="H2" t="s">
        <v>0</v>
      </c>
      <c r="I2" t="s">
        <v>1</v>
      </c>
      <c r="J2" t="s">
        <v>2</v>
      </c>
      <c r="M2" t="s">
        <v>3</v>
      </c>
      <c r="N2" t="s">
        <v>0</v>
      </c>
      <c r="O2" t="s">
        <v>1</v>
      </c>
      <c r="P2" t="str">
        <f>IF(AND(N2&lt;&gt;"",O2&lt;&gt;""),G2,D2)</f>
        <v>Saldo</v>
      </c>
      <c r="S2" s="1" t="str">
        <f ca="1">"Entrada hoje: " &amp;CHAR(10)&amp;TEXT(VLOOKUP($T$1,$A:$J,2,0),"R$ 0,00")</f>
        <v>Entrada hoje: 
R$ 0,00</v>
      </c>
    </row>
    <row r="3" spans="1:20" ht="30" x14ac:dyDescent="0.25">
      <c r="D3" s="9">
        <f>'Lançamentos de caixa'!F1</f>
        <v>10000</v>
      </c>
      <c r="G3" s="9">
        <f>'Previsão de caixa'!F1</f>
        <v>10000</v>
      </c>
      <c r="H3">
        <f>IF(OR(B3&gt;0,C3&gt;0),B3,E3)</f>
        <v>0</v>
      </c>
      <c r="I3">
        <f t="shared" ref="I3" si="0">IF(OR(B3&gt;0,C3&gt;0),C3,F3)</f>
        <v>0</v>
      </c>
      <c r="J3">
        <f t="shared" ref="J3" si="1">IF(OR(B3&gt;0,C3&gt;0),D3,G3)</f>
        <v>10000</v>
      </c>
      <c r="S3" s="1" t="str">
        <f ca="1">"Saída hoje: " &amp;CHAR(10)&amp;TEXT(VLOOKUP($T$1,$A:$J,3,0),"R$ 0,00")</f>
        <v>Saída hoje: 
R$ 0,00</v>
      </c>
    </row>
    <row r="4" spans="1:20" ht="30" x14ac:dyDescent="0.25">
      <c r="A4">
        <v>1</v>
      </c>
      <c r="B4">
        <f>SUMIFS('Lançamentos de caixa'!E:E,'Lançamentos de caixa'!C:C,"Receita",'Lançamentos de caixa'!A:A,Cálculos!A4)</f>
        <v>0</v>
      </c>
      <c r="C4">
        <f>-SUMIFS('Lançamentos de caixa'!E:E,'Lançamentos de caixa'!C:C,"Despesa",'Lançamentos de caixa'!A:A,Cálculos!A4)</f>
        <v>-4000</v>
      </c>
      <c r="D4">
        <f t="shared" ref="D4:D9" si="2">D3+B4+C4</f>
        <v>6000</v>
      </c>
      <c r="E4">
        <f>SUMIFS('Previsão de caixa'!E:E,'Previsão de caixa'!C:C,"Receita",'Previsão de caixa'!A:A,Cálculos!A4)</f>
        <v>0</v>
      </c>
      <c r="F4">
        <f>-SUMIFS('Previsão de caixa'!E:E,'Previsão de caixa'!C:C,"Despesa",'Previsão de caixa'!A:A,Cálculos!A4)</f>
        <v>-4165</v>
      </c>
      <c r="G4">
        <f t="shared" ref="G4:G12" si="3">G3+E4+F4</f>
        <v>5835</v>
      </c>
      <c r="H4">
        <f t="shared" ref="H4:H34" si="4">IF(OR(B4&gt;0,C4&gt;0),B4,E4)</f>
        <v>0</v>
      </c>
      <c r="I4">
        <f t="shared" ref="I4:I12" si="5">IF(OR(B4&gt;0,C4&gt;0),C4,F4)</f>
        <v>-4165</v>
      </c>
      <c r="J4">
        <f>J3+H4+I4</f>
        <v>5835</v>
      </c>
      <c r="M4">
        <f ca="1">OFFSET(B4,0,3*($Q$1-1),1,1)</f>
        <v>0</v>
      </c>
      <c r="N4">
        <f t="shared" ref="N4:N34" ca="1" si="6">OFFSET(C4,0,3*($Q$1-1),1,1)</f>
        <v>-4000</v>
      </c>
      <c r="O4">
        <f t="shared" ref="O4:O34" ca="1" si="7">OFFSET(D4,0,3*($Q$1-1),1,1)</f>
        <v>6000</v>
      </c>
      <c r="S4" s="1" t="str">
        <f ca="1">"Saldo previsto hoje: " &amp;CHAR(10)&amp;TEXT(VLOOKUP($T$1,$A:$J,4,0),"R$ 0,00")</f>
        <v>Saldo previsto hoje: 
R$ 8211,00</v>
      </c>
    </row>
    <row r="5" spans="1:20" x14ac:dyDescent="0.25">
      <c r="A5">
        <v>2</v>
      </c>
      <c r="B5" s="6">
        <f>SUMIFS('Lançamentos de caixa'!E:E,'Lançamentos de caixa'!C:C,"Receita",'Lançamentos de caixa'!A:A,Cálculos!A5)</f>
        <v>0</v>
      </c>
      <c r="C5" s="6">
        <f>-SUMIFS('Lançamentos de caixa'!E:E,'Lançamentos de caixa'!C:C,"Despesa",'Lançamentos de caixa'!A:A,Cálculos!A5)</f>
        <v>-1200</v>
      </c>
      <c r="D5">
        <f t="shared" si="2"/>
        <v>4800</v>
      </c>
      <c r="E5" s="6">
        <f>SUMIFS('Previsão de caixa'!E:E,'Previsão de caixa'!C:C,"Receita",'Previsão de caixa'!A:A,Cálculos!A5)</f>
        <v>0</v>
      </c>
      <c r="F5" s="6">
        <f>-SUMIFS('Previsão de caixa'!E:E,'Previsão de caixa'!C:C,"Despesa",'Previsão de caixa'!A:A,Cálculos!A5)</f>
        <v>-4930</v>
      </c>
      <c r="G5">
        <f t="shared" si="3"/>
        <v>905</v>
      </c>
      <c r="H5">
        <f t="shared" si="4"/>
        <v>0</v>
      </c>
      <c r="I5">
        <f t="shared" si="5"/>
        <v>-4930</v>
      </c>
      <c r="J5">
        <f t="shared" ref="J5:J34" si="8">J4+H5+I5</f>
        <v>905</v>
      </c>
      <c r="M5">
        <f t="shared" ref="M5:M34" ca="1" si="9">OFFSET(B5,0,3*($Q$1-1),1,1)</f>
        <v>0</v>
      </c>
      <c r="N5">
        <f t="shared" ca="1" si="6"/>
        <v>-1200</v>
      </c>
      <c r="O5">
        <f t="shared" ca="1" si="7"/>
        <v>4800</v>
      </c>
    </row>
    <row r="6" spans="1:20" x14ac:dyDescent="0.25">
      <c r="A6">
        <v>3</v>
      </c>
      <c r="B6" s="6">
        <f>SUMIFS('Lançamentos de caixa'!E:E,'Lançamentos de caixa'!C:C,"Receita",'Lançamentos de caixa'!A:A,Cálculos!A6)</f>
        <v>0</v>
      </c>
      <c r="C6" s="6">
        <f>-SUMIFS('Lançamentos de caixa'!E:E,'Lançamentos de caixa'!C:C,"Despesa",'Lançamentos de caixa'!A:A,Cálculos!A6)</f>
        <v>-1591</v>
      </c>
      <c r="D6">
        <f t="shared" si="2"/>
        <v>3209</v>
      </c>
      <c r="E6" s="6">
        <f>SUMIFS('Previsão de caixa'!E:E,'Previsão de caixa'!C:C,"Receita",'Previsão de caixa'!A:A,Cálculos!A6)</f>
        <v>0</v>
      </c>
      <c r="F6" s="6">
        <f>-SUMIFS('Previsão de caixa'!E:E,'Previsão de caixa'!C:C,"Despesa",'Previsão de caixa'!A:A,Cálculos!A6)</f>
        <v>-750</v>
      </c>
      <c r="G6">
        <f t="shared" si="3"/>
        <v>155</v>
      </c>
      <c r="H6">
        <f t="shared" si="4"/>
        <v>0</v>
      </c>
      <c r="I6">
        <f t="shared" si="5"/>
        <v>-750</v>
      </c>
      <c r="J6">
        <f t="shared" si="8"/>
        <v>155</v>
      </c>
      <c r="M6">
        <f t="shared" ca="1" si="9"/>
        <v>0</v>
      </c>
      <c r="N6">
        <f t="shared" ca="1" si="6"/>
        <v>-1591</v>
      </c>
      <c r="O6">
        <f t="shared" ca="1" si="7"/>
        <v>3209</v>
      </c>
    </row>
    <row r="7" spans="1:20" x14ac:dyDescent="0.25">
      <c r="A7">
        <v>4</v>
      </c>
      <c r="B7" s="6">
        <f>SUMIFS('Lançamentos de caixa'!E:E,'Lançamentos de caixa'!C:C,"Receita",'Lançamentos de caixa'!A:A,Cálculos!A7)</f>
        <v>10000</v>
      </c>
      <c r="C7" s="6">
        <f>-SUMIFS('Lançamentos de caixa'!E:E,'Lançamentos de caixa'!C:C,"Despesa",'Lançamentos de caixa'!A:A,Cálculos!A7)</f>
        <v>-2314</v>
      </c>
      <c r="D7">
        <f t="shared" si="2"/>
        <v>10895</v>
      </c>
      <c r="E7" s="6">
        <f>SUMIFS('Previsão de caixa'!E:E,'Previsão de caixa'!C:C,"Receita",'Previsão de caixa'!A:A,Cálculos!A7)</f>
        <v>5000</v>
      </c>
      <c r="F7" s="6">
        <f>-SUMIFS('Previsão de caixa'!E:E,'Previsão de caixa'!C:C,"Despesa",'Previsão de caixa'!A:A,Cálculos!A7)</f>
        <v>-2314</v>
      </c>
      <c r="G7">
        <f t="shared" si="3"/>
        <v>2841</v>
      </c>
      <c r="H7">
        <f t="shared" si="4"/>
        <v>10000</v>
      </c>
      <c r="I7">
        <f t="shared" si="5"/>
        <v>-2314</v>
      </c>
      <c r="J7">
        <f t="shared" si="8"/>
        <v>7841</v>
      </c>
      <c r="M7">
        <f t="shared" ca="1" si="9"/>
        <v>10000</v>
      </c>
      <c r="N7">
        <f t="shared" ca="1" si="6"/>
        <v>-2314</v>
      </c>
      <c r="O7">
        <f t="shared" ca="1" si="7"/>
        <v>10895</v>
      </c>
    </row>
    <row r="8" spans="1:20" x14ac:dyDescent="0.25">
      <c r="A8">
        <v>5</v>
      </c>
      <c r="B8" s="6">
        <f>SUMIFS('Lançamentos de caixa'!E:E,'Lançamentos de caixa'!C:C,"Receita",'Lançamentos de caixa'!A:A,Cálculos!A8)</f>
        <v>2270</v>
      </c>
      <c r="C8" s="6">
        <f>-SUMIFS('Lançamentos de caixa'!E:E,'Lançamentos de caixa'!C:C,"Despesa",'Lançamentos de caixa'!A:A,Cálculos!A8)</f>
        <v>-2759</v>
      </c>
      <c r="D8">
        <f t="shared" si="2"/>
        <v>10406</v>
      </c>
      <c r="E8" s="6">
        <f>SUMIFS('Previsão de caixa'!E:E,'Previsão de caixa'!C:C,"Receita",'Previsão de caixa'!A:A,Cálculos!A8)</f>
        <v>2270</v>
      </c>
      <c r="F8" s="6">
        <f>-SUMIFS('Previsão de caixa'!E:E,'Previsão de caixa'!C:C,"Despesa",'Previsão de caixa'!A:A,Cálculos!A8)</f>
        <v>-4259</v>
      </c>
      <c r="G8">
        <f t="shared" si="3"/>
        <v>852</v>
      </c>
      <c r="H8">
        <f t="shared" si="4"/>
        <v>2270</v>
      </c>
      <c r="I8">
        <f t="shared" si="5"/>
        <v>-2759</v>
      </c>
      <c r="J8">
        <f t="shared" si="8"/>
        <v>7352</v>
      </c>
      <c r="M8">
        <f t="shared" ca="1" si="9"/>
        <v>2270</v>
      </c>
      <c r="N8">
        <f t="shared" ca="1" si="6"/>
        <v>-2759</v>
      </c>
      <c r="O8">
        <f t="shared" ca="1" si="7"/>
        <v>10406</v>
      </c>
    </row>
    <row r="9" spans="1:20" x14ac:dyDescent="0.25">
      <c r="A9">
        <v>6</v>
      </c>
      <c r="B9" s="6">
        <f>SUMIFS('Lançamentos de caixa'!E:E,'Lançamentos de caixa'!C:C,"Receita",'Lançamentos de caixa'!A:A,Cálculos!A9)</f>
        <v>2880</v>
      </c>
      <c r="C9" s="6">
        <f>-SUMIFS('Lançamentos de caixa'!E:E,'Lançamentos de caixa'!C:C,"Despesa",'Lançamentos de caixa'!A:A,Cálculos!A9)</f>
        <v>-7010</v>
      </c>
      <c r="D9">
        <f t="shared" si="2"/>
        <v>6276</v>
      </c>
      <c r="E9" s="6">
        <f>SUMIFS('Previsão de caixa'!E:E,'Previsão de caixa'!C:C,"Receita",'Previsão de caixa'!A:A,Cálculos!A9)</f>
        <v>2880</v>
      </c>
      <c r="F9" s="6">
        <f>-SUMIFS('Previsão de caixa'!E:E,'Previsão de caixa'!C:C,"Despesa",'Previsão de caixa'!A:A,Cálculos!A9)</f>
        <v>-2914</v>
      </c>
      <c r="G9">
        <f t="shared" si="3"/>
        <v>818</v>
      </c>
      <c r="H9">
        <f t="shared" si="4"/>
        <v>2880</v>
      </c>
      <c r="I9">
        <f t="shared" si="5"/>
        <v>-7010</v>
      </c>
      <c r="J9">
        <f t="shared" si="8"/>
        <v>3222</v>
      </c>
      <c r="M9">
        <f t="shared" ca="1" si="9"/>
        <v>2880</v>
      </c>
      <c r="N9">
        <f t="shared" ca="1" si="6"/>
        <v>-7010</v>
      </c>
      <c r="O9">
        <f t="shared" ca="1" si="7"/>
        <v>6276</v>
      </c>
    </row>
    <row r="10" spans="1:20" x14ac:dyDescent="0.25">
      <c r="A10">
        <v>7</v>
      </c>
      <c r="B10" s="6">
        <f>SUMIFS('Lançamentos de caixa'!E:E,'Lançamentos de caixa'!C:C,"Receita",'Lançamentos de caixa'!A:A,Cálculos!A10)</f>
        <v>2056</v>
      </c>
      <c r="C10" s="6">
        <f>-SUMIFS('Lançamentos de caixa'!E:E,'Lançamentos de caixa'!C:C,"Despesa",'Lançamentos de caixa'!A:A,Cálculos!A10)</f>
        <v>-2643</v>
      </c>
      <c r="D10">
        <f t="shared" ref="D10:D34" si="10">D9+B10+C10</f>
        <v>5689</v>
      </c>
      <c r="E10" s="6">
        <f>SUMIFS('Previsão de caixa'!E:E,'Previsão de caixa'!C:C,"Receita",'Previsão de caixa'!A:A,Cálculos!A10)</f>
        <v>2056</v>
      </c>
      <c r="F10" s="6">
        <f>-SUMIFS('Previsão de caixa'!E:E,'Previsão de caixa'!C:C,"Despesa",'Previsão de caixa'!A:A,Cálculos!A10)</f>
        <v>-2643</v>
      </c>
      <c r="G10">
        <f t="shared" si="3"/>
        <v>231</v>
      </c>
      <c r="H10">
        <f t="shared" si="4"/>
        <v>2056</v>
      </c>
      <c r="I10">
        <f t="shared" si="5"/>
        <v>-2643</v>
      </c>
      <c r="J10">
        <f t="shared" si="8"/>
        <v>2635</v>
      </c>
      <c r="M10">
        <f t="shared" ca="1" si="9"/>
        <v>2056</v>
      </c>
      <c r="N10">
        <f t="shared" ca="1" si="6"/>
        <v>-2643</v>
      </c>
      <c r="O10">
        <f t="shared" ca="1" si="7"/>
        <v>5689</v>
      </c>
    </row>
    <row r="11" spans="1:20" x14ac:dyDescent="0.25">
      <c r="A11">
        <v>8</v>
      </c>
      <c r="B11" s="6">
        <f>SUMIFS('Lançamentos de caixa'!E:E,'Lançamentos de caixa'!C:C,"Receita",'Lançamentos de caixa'!A:A,Cálculos!A11)</f>
        <v>2522</v>
      </c>
      <c r="C11" s="6">
        <f>-SUMIFS('Lançamentos de caixa'!E:E,'Lançamentos de caixa'!C:C,"Despesa",'Lançamentos de caixa'!A:A,Cálculos!A11)</f>
        <v>0</v>
      </c>
      <c r="D11">
        <f t="shared" si="10"/>
        <v>8211</v>
      </c>
      <c r="E11" s="6">
        <f>SUMIFS('Previsão de caixa'!E:E,'Previsão de caixa'!C:C,"Receita",'Previsão de caixa'!A:A,Cálculos!A11)</f>
        <v>2522</v>
      </c>
      <c r="F11" s="6">
        <f>-SUMIFS('Previsão de caixa'!E:E,'Previsão de caixa'!C:C,"Despesa",'Previsão de caixa'!A:A,Cálculos!A11)</f>
        <v>0</v>
      </c>
      <c r="G11">
        <f t="shared" si="3"/>
        <v>2753</v>
      </c>
      <c r="H11">
        <f t="shared" si="4"/>
        <v>2522</v>
      </c>
      <c r="I11">
        <f t="shared" si="5"/>
        <v>0</v>
      </c>
      <c r="J11">
        <f t="shared" si="8"/>
        <v>5157</v>
      </c>
      <c r="M11">
        <f t="shared" ca="1" si="9"/>
        <v>2522</v>
      </c>
      <c r="N11">
        <f t="shared" ca="1" si="6"/>
        <v>0</v>
      </c>
      <c r="O11">
        <f t="shared" ca="1" si="7"/>
        <v>8211</v>
      </c>
    </row>
    <row r="12" spans="1:20" x14ac:dyDescent="0.25">
      <c r="A12">
        <v>9</v>
      </c>
      <c r="B12" s="6">
        <f>SUMIFS('Lançamentos de caixa'!E:E,'Lançamentos de caixa'!C:C,"Receita",'Lançamentos de caixa'!A:A,Cálculos!A12)</f>
        <v>0</v>
      </c>
      <c r="C12" s="6">
        <f>-SUMIFS('Lançamentos de caixa'!E:E,'Lançamentos de caixa'!C:C,"Despesa",'Lançamentos de caixa'!A:A,Cálculos!A12)</f>
        <v>0</v>
      </c>
      <c r="D12">
        <f t="shared" si="10"/>
        <v>8211</v>
      </c>
      <c r="E12" s="6">
        <f>SUMIFS('Previsão de caixa'!E:E,'Previsão de caixa'!C:C,"Receita",'Previsão de caixa'!A:A,Cálculos!A12)</f>
        <v>0</v>
      </c>
      <c r="F12" s="6">
        <f>-SUMIFS('Previsão de caixa'!E:E,'Previsão de caixa'!C:C,"Despesa",'Previsão de caixa'!A:A,Cálculos!A12)</f>
        <v>-2096</v>
      </c>
      <c r="G12">
        <f t="shared" si="3"/>
        <v>657</v>
      </c>
      <c r="H12">
        <f t="shared" si="4"/>
        <v>0</v>
      </c>
      <c r="I12">
        <f t="shared" si="5"/>
        <v>-2096</v>
      </c>
      <c r="J12">
        <f t="shared" si="8"/>
        <v>3061</v>
      </c>
      <c r="M12">
        <f t="shared" ca="1" si="9"/>
        <v>0</v>
      </c>
      <c r="N12">
        <f t="shared" ca="1" si="6"/>
        <v>0</v>
      </c>
      <c r="O12">
        <f t="shared" ca="1" si="7"/>
        <v>8211</v>
      </c>
    </row>
    <row r="13" spans="1:20" x14ac:dyDescent="0.25">
      <c r="A13">
        <v>10</v>
      </c>
      <c r="B13" s="6">
        <f>SUMIFS('Lançamentos de caixa'!E:E,'Lançamentos de caixa'!C:C,"Receita",'Lançamentos de caixa'!A:A,Cálculos!A13)</f>
        <v>0</v>
      </c>
      <c r="C13" s="6">
        <f>-SUMIFS('Lançamentos de caixa'!E:E,'Lançamentos de caixa'!C:C,"Despesa",'Lançamentos de caixa'!A:A,Cálculos!A13)</f>
        <v>0</v>
      </c>
      <c r="D13">
        <f t="shared" si="10"/>
        <v>8211</v>
      </c>
      <c r="E13" s="6">
        <f>SUMIFS('Previsão de caixa'!E:E,'Previsão de caixa'!C:C,"Receita",'Previsão de caixa'!A:A,Cálculos!A13)</f>
        <v>1780</v>
      </c>
      <c r="F13" s="6">
        <f>-SUMIFS('Previsão de caixa'!E:E,'Previsão de caixa'!C:C,"Despesa",'Previsão de caixa'!A:A,Cálculos!A13)</f>
        <v>0</v>
      </c>
      <c r="G13">
        <f t="shared" ref="G13:G34" si="11">G12+E13+F13</f>
        <v>2437</v>
      </c>
      <c r="H13">
        <f t="shared" si="4"/>
        <v>1780</v>
      </c>
      <c r="I13">
        <f t="shared" ref="I13:I34" si="12">IF(OR(B13&gt;0,C13&gt;0),C13,F13)</f>
        <v>0</v>
      </c>
      <c r="J13">
        <f t="shared" si="8"/>
        <v>4841</v>
      </c>
      <c r="M13">
        <f t="shared" ca="1" si="9"/>
        <v>0</v>
      </c>
      <c r="N13">
        <f t="shared" ca="1" si="6"/>
        <v>0</v>
      </c>
      <c r="O13">
        <f t="shared" ca="1" si="7"/>
        <v>8211</v>
      </c>
    </row>
    <row r="14" spans="1:20" x14ac:dyDescent="0.25">
      <c r="A14">
        <v>11</v>
      </c>
      <c r="B14" s="6">
        <f>SUMIFS('Lançamentos de caixa'!E:E,'Lançamentos de caixa'!C:C,"Receita",'Lançamentos de caixa'!A:A,Cálculos!A14)</f>
        <v>0</v>
      </c>
      <c r="C14" s="6">
        <f>-SUMIFS('Lançamentos de caixa'!E:E,'Lançamentos de caixa'!C:C,"Despesa",'Lançamentos de caixa'!A:A,Cálculos!A14)</f>
        <v>0</v>
      </c>
      <c r="D14">
        <f t="shared" si="10"/>
        <v>8211</v>
      </c>
      <c r="E14" s="6">
        <f>SUMIFS('Previsão de caixa'!E:E,'Previsão de caixa'!C:C,"Receita",'Previsão de caixa'!A:A,Cálculos!A14)</f>
        <v>0</v>
      </c>
      <c r="F14" s="6">
        <f>-SUMIFS('Previsão de caixa'!E:E,'Previsão de caixa'!C:C,"Despesa",'Previsão de caixa'!A:A,Cálculos!A14)</f>
        <v>-2102</v>
      </c>
      <c r="G14">
        <f t="shared" si="11"/>
        <v>335</v>
      </c>
      <c r="H14">
        <f t="shared" si="4"/>
        <v>0</v>
      </c>
      <c r="I14">
        <f t="shared" si="12"/>
        <v>-2102</v>
      </c>
      <c r="J14">
        <f t="shared" si="8"/>
        <v>2739</v>
      </c>
      <c r="M14">
        <f t="shared" ca="1" si="9"/>
        <v>0</v>
      </c>
      <c r="N14">
        <f t="shared" ca="1" si="6"/>
        <v>0</v>
      </c>
      <c r="O14">
        <f t="shared" ca="1" si="7"/>
        <v>8211</v>
      </c>
    </row>
    <row r="15" spans="1:20" x14ac:dyDescent="0.25">
      <c r="A15">
        <v>12</v>
      </c>
      <c r="B15" s="6">
        <f>SUMIFS('Lançamentos de caixa'!E:E,'Lançamentos de caixa'!C:C,"Receita",'Lançamentos de caixa'!A:A,Cálculos!A15)</f>
        <v>0</v>
      </c>
      <c r="C15" s="6">
        <f>-SUMIFS('Lançamentos de caixa'!E:E,'Lançamentos de caixa'!C:C,"Despesa",'Lançamentos de caixa'!A:A,Cálculos!A15)</f>
        <v>0</v>
      </c>
      <c r="D15">
        <f t="shared" si="10"/>
        <v>8211</v>
      </c>
      <c r="E15" s="6">
        <f>SUMIFS('Previsão de caixa'!E:E,'Previsão de caixa'!C:C,"Receita",'Previsão de caixa'!A:A,Cálculos!A15)</f>
        <v>1903</v>
      </c>
      <c r="F15" s="6">
        <f>-SUMIFS('Previsão de caixa'!E:E,'Previsão de caixa'!C:C,"Despesa",'Previsão de caixa'!A:A,Cálculos!A15)</f>
        <v>0</v>
      </c>
      <c r="G15">
        <f t="shared" si="11"/>
        <v>2238</v>
      </c>
      <c r="H15">
        <f t="shared" si="4"/>
        <v>1903</v>
      </c>
      <c r="I15">
        <f t="shared" si="12"/>
        <v>0</v>
      </c>
      <c r="J15">
        <f t="shared" si="8"/>
        <v>4642</v>
      </c>
      <c r="M15">
        <f t="shared" ca="1" si="9"/>
        <v>0</v>
      </c>
      <c r="N15">
        <f t="shared" ca="1" si="6"/>
        <v>0</v>
      </c>
      <c r="O15">
        <f t="shared" ca="1" si="7"/>
        <v>8211</v>
      </c>
    </row>
    <row r="16" spans="1:20" x14ac:dyDescent="0.25">
      <c r="A16">
        <v>13</v>
      </c>
      <c r="B16" s="6">
        <f>SUMIFS('Lançamentos de caixa'!E:E,'Lançamentos de caixa'!C:C,"Receita",'Lançamentos de caixa'!A:A,Cálculos!A16)</f>
        <v>0</v>
      </c>
      <c r="C16" s="6">
        <f>-SUMIFS('Lançamentos de caixa'!E:E,'Lançamentos de caixa'!C:C,"Despesa",'Lançamentos de caixa'!A:A,Cálculos!A16)</f>
        <v>0</v>
      </c>
      <c r="D16">
        <f t="shared" si="10"/>
        <v>8211</v>
      </c>
      <c r="E16" s="6">
        <f>SUMIFS('Previsão de caixa'!E:E,'Previsão de caixa'!C:C,"Receita",'Previsão de caixa'!A:A,Cálculos!A16)</f>
        <v>0</v>
      </c>
      <c r="F16" s="6">
        <f>-SUMIFS('Previsão de caixa'!E:E,'Previsão de caixa'!C:C,"Despesa",'Previsão de caixa'!A:A,Cálculos!A16)</f>
        <v>-1770</v>
      </c>
      <c r="G16">
        <f t="shared" si="11"/>
        <v>468</v>
      </c>
      <c r="H16">
        <f t="shared" si="4"/>
        <v>0</v>
      </c>
      <c r="I16">
        <f t="shared" si="12"/>
        <v>-1770</v>
      </c>
      <c r="J16">
        <f t="shared" si="8"/>
        <v>2872</v>
      </c>
      <c r="M16">
        <f t="shared" ca="1" si="9"/>
        <v>0</v>
      </c>
      <c r="N16">
        <f t="shared" ca="1" si="6"/>
        <v>0</v>
      </c>
      <c r="O16">
        <f t="shared" ca="1" si="7"/>
        <v>8211</v>
      </c>
    </row>
    <row r="17" spans="1:15" x14ac:dyDescent="0.25">
      <c r="A17">
        <v>14</v>
      </c>
      <c r="B17" s="6">
        <f>SUMIFS('Lançamentos de caixa'!E:E,'Lançamentos de caixa'!C:C,"Receita",'Lançamentos de caixa'!A:A,Cálculos!A17)</f>
        <v>0</v>
      </c>
      <c r="C17" s="6">
        <f>-SUMIFS('Lançamentos de caixa'!E:E,'Lançamentos de caixa'!C:C,"Despesa",'Lançamentos de caixa'!A:A,Cálculos!A17)</f>
        <v>0</v>
      </c>
      <c r="D17">
        <f t="shared" si="10"/>
        <v>8211</v>
      </c>
      <c r="E17" s="6">
        <f>SUMIFS('Previsão de caixa'!E:E,'Previsão de caixa'!C:C,"Receita",'Previsão de caixa'!A:A,Cálculos!A17)</f>
        <v>3653</v>
      </c>
      <c r="F17" s="6">
        <f>-SUMIFS('Previsão de caixa'!E:E,'Previsão de caixa'!C:C,"Despesa",'Previsão de caixa'!A:A,Cálculos!A17)</f>
        <v>0</v>
      </c>
      <c r="G17">
        <f t="shared" si="11"/>
        <v>4121</v>
      </c>
      <c r="H17">
        <f t="shared" si="4"/>
        <v>3653</v>
      </c>
      <c r="I17">
        <f t="shared" si="12"/>
        <v>0</v>
      </c>
      <c r="J17">
        <f t="shared" si="8"/>
        <v>6525</v>
      </c>
      <c r="M17">
        <f t="shared" ca="1" si="9"/>
        <v>0</v>
      </c>
      <c r="N17">
        <f t="shared" ca="1" si="6"/>
        <v>0</v>
      </c>
      <c r="O17">
        <f t="shared" ca="1" si="7"/>
        <v>8211</v>
      </c>
    </row>
    <row r="18" spans="1:15" x14ac:dyDescent="0.25">
      <c r="A18">
        <v>15</v>
      </c>
      <c r="B18" s="6">
        <f>SUMIFS('Lançamentos de caixa'!E:E,'Lançamentos de caixa'!C:C,"Receita",'Lançamentos de caixa'!A:A,Cálculos!A18)</f>
        <v>0</v>
      </c>
      <c r="C18" s="6">
        <f>-SUMIFS('Lançamentos de caixa'!E:E,'Lançamentos de caixa'!C:C,"Despesa",'Lançamentos de caixa'!A:A,Cálculos!A18)</f>
        <v>0</v>
      </c>
      <c r="D18">
        <f t="shared" si="10"/>
        <v>8211</v>
      </c>
      <c r="E18" s="6">
        <f>SUMIFS('Previsão de caixa'!E:E,'Previsão de caixa'!C:C,"Receita",'Previsão de caixa'!A:A,Cálculos!A18)</f>
        <v>0</v>
      </c>
      <c r="F18" s="6">
        <f>-SUMIFS('Previsão de caixa'!E:E,'Previsão de caixa'!C:C,"Despesa",'Previsão de caixa'!A:A,Cálculos!A18)</f>
        <v>-330</v>
      </c>
      <c r="G18">
        <f t="shared" si="11"/>
        <v>3791</v>
      </c>
      <c r="H18">
        <f t="shared" si="4"/>
        <v>0</v>
      </c>
      <c r="I18">
        <f t="shared" si="12"/>
        <v>-330</v>
      </c>
      <c r="J18">
        <f t="shared" si="8"/>
        <v>6195</v>
      </c>
      <c r="M18">
        <f t="shared" ca="1" si="9"/>
        <v>0</v>
      </c>
      <c r="N18">
        <f t="shared" ca="1" si="6"/>
        <v>0</v>
      </c>
      <c r="O18">
        <f t="shared" ca="1" si="7"/>
        <v>8211</v>
      </c>
    </row>
    <row r="19" spans="1:15" x14ac:dyDescent="0.25">
      <c r="A19">
        <v>16</v>
      </c>
      <c r="B19" s="6">
        <f>SUMIFS('Lançamentos de caixa'!E:E,'Lançamentos de caixa'!C:C,"Receita",'Lançamentos de caixa'!A:A,Cálculos!A19)</f>
        <v>0</v>
      </c>
      <c r="C19" s="6">
        <f>-SUMIFS('Lançamentos de caixa'!E:E,'Lançamentos de caixa'!C:C,"Despesa",'Lançamentos de caixa'!A:A,Cálculos!A19)</f>
        <v>0</v>
      </c>
      <c r="D19">
        <f t="shared" si="10"/>
        <v>8211</v>
      </c>
      <c r="E19" s="6">
        <f>SUMIFS('Previsão de caixa'!E:E,'Previsão de caixa'!C:C,"Receita",'Previsão de caixa'!A:A,Cálculos!A19)</f>
        <v>3500</v>
      </c>
      <c r="F19" s="6">
        <f>-SUMIFS('Previsão de caixa'!E:E,'Previsão de caixa'!C:C,"Despesa",'Previsão de caixa'!A:A,Cálculos!A19)</f>
        <v>0</v>
      </c>
      <c r="G19">
        <f t="shared" si="11"/>
        <v>7291</v>
      </c>
      <c r="H19">
        <f t="shared" si="4"/>
        <v>3500</v>
      </c>
      <c r="I19">
        <f t="shared" si="12"/>
        <v>0</v>
      </c>
      <c r="J19">
        <f t="shared" si="8"/>
        <v>9695</v>
      </c>
      <c r="M19">
        <f t="shared" ca="1" si="9"/>
        <v>0</v>
      </c>
      <c r="N19">
        <f t="shared" ca="1" si="6"/>
        <v>0</v>
      </c>
      <c r="O19">
        <f t="shared" ca="1" si="7"/>
        <v>8211</v>
      </c>
    </row>
    <row r="20" spans="1:15" x14ac:dyDescent="0.25">
      <c r="A20">
        <v>17</v>
      </c>
      <c r="B20" s="6">
        <f>SUMIFS('Lançamentos de caixa'!E:E,'Lançamentos de caixa'!C:C,"Receita",'Lançamentos de caixa'!A:A,Cálculos!A20)</f>
        <v>0</v>
      </c>
      <c r="C20" s="6">
        <f>-SUMIFS('Lançamentos de caixa'!E:E,'Lançamentos de caixa'!C:C,"Despesa",'Lançamentos de caixa'!A:A,Cálculos!A20)</f>
        <v>0</v>
      </c>
      <c r="D20">
        <f t="shared" si="10"/>
        <v>8211</v>
      </c>
      <c r="E20" s="6">
        <f>SUMIFS('Previsão de caixa'!E:E,'Previsão de caixa'!C:C,"Receita",'Previsão de caixa'!A:A,Cálculos!A20)</f>
        <v>0</v>
      </c>
      <c r="F20" s="6">
        <f>-SUMIFS('Previsão de caixa'!E:E,'Previsão de caixa'!C:C,"Despesa",'Previsão de caixa'!A:A,Cálculos!A20)</f>
        <v>-1204</v>
      </c>
      <c r="G20">
        <f t="shared" si="11"/>
        <v>6087</v>
      </c>
      <c r="H20">
        <f t="shared" si="4"/>
        <v>0</v>
      </c>
      <c r="I20">
        <f t="shared" si="12"/>
        <v>-1204</v>
      </c>
      <c r="J20">
        <f t="shared" si="8"/>
        <v>8491</v>
      </c>
      <c r="M20">
        <f t="shared" ca="1" si="9"/>
        <v>0</v>
      </c>
      <c r="N20">
        <f t="shared" ca="1" si="6"/>
        <v>0</v>
      </c>
      <c r="O20">
        <f t="shared" ca="1" si="7"/>
        <v>8211</v>
      </c>
    </row>
    <row r="21" spans="1:15" x14ac:dyDescent="0.25">
      <c r="A21">
        <v>18</v>
      </c>
      <c r="B21" s="6">
        <f>SUMIFS('Lançamentos de caixa'!E:E,'Lançamentos de caixa'!C:C,"Receita",'Lançamentos de caixa'!A:A,Cálculos!A21)</f>
        <v>0</v>
      </c>
      <c r="C21" s="6">
        <f>-SUMIFS('Lançamentos de caixa'!E:E,'Lançamentos de caixa'!C:C,"Despesa",'Lançamentos de caixa'!A:A,Cálculos!A21)</f>
        <v>0</v>
      </c>
      <c r="D21">
        <f t="shared" si="10"/>
        <v>8211</v>
      </c>
      <c r="E21" s="6">
        <f>SUMIFS('Previsão de caixa'!E:E,'Previsão de caixa'!C:C,"Receita",'Previsão de caixa'!A:A,Cálculos!A21)</f>
        <v>2389</v>
      </c>
      <c r="F21" s="6">
        <f>-SUMIFS('Previsão de caixa'!E:E,'Previsão de caixa'!C:C,"Despesa",'Previsão de caixa'!A:A,Cálculos!A21)</f>
        <v>0</v>
      </c>
      <c r="G21">
        <f t="shared" si="11"/>
        <v>8476</v>
      </c>
      <c r="H21">
        <f t="shared" si="4"/>
        <v>2389</v>
      </c>
      <c r="I21">
        <f t="shared" si="12"/>
        <v>0</v>
      </c>
      <c r="J21">
        <f t="shared" si="8"/>
        <v>10880</v>
      </c>
      <c r="M21">
        <f t="shared" ca="1" si="9"/>
        <v>0</v>
      </c>
      <c r="N21">
        <f t="shared" ca="1" si="6"/>
        <v>0</v>
      </c>
      <c r="O21">
        <f t="shared" ca="1" si="7"/>
        <v>8211</v>
      </c>
    </row>
    <row r="22" spans="1:15" x14ac:dyDescent="0.25">
      <c r="A22">
        <v>19</v>
      </c>
      <c r="B22" s="6">
        <f>SUMIFS('Lançamentos de caixa'!E:E,'Lançamentos de caixa'!C:C,"Receita",'Lançamentos de caixa'!A:A,Cálculos!A22)</f>
        <v>0</v>
      </c>
      <c r="C22" s="6">
        <f>-SUMIFS('Lançamentos de caixa'!E:E,'Lançamentos de caixa'!C:C,"Despesa",'Lançamentos de caixa'!A:A,Cálculos!A22)</f>
        <v>0</v>
      </c>
      <c r="D22">
        <f t="shared" si="10"/>
        <v>8211</v>
      </c>
      <c r="E22" s="6">
        <f>SUMIFS('Previsão de caixa'!E:E,'Previsão de caixa'!C:C,"Receita",'Previsão de caixa'!A:A,Cálculos!A22)</f>
        <v>0</v>
      </c>
      <c r="F22" s="6">
        <f>-SUMIFS('Previsão de caixa'!E:E,'Previsão de caixa'!C:C,"Despesa",'Previsão de caixa'!A:A,Cálculos!A22)</f>
        <v>-1713</v>
      </c>
      <c r="G22">
        <f t="shared" si="11"/>
        <v>6763</v>
      </c>
      <c r="H22">
        <f t="shared" si="4"/>
        <v>0</v>
      </c>
      <c r="I22">
        <f t="shared" si="12"/>
        <v>-1713</v>
      </c>
      <c r="J22">
        <f t="shared" si="8"/>
        <v>9167</v>
      </c>
      <c r="M22">
        <f t="shared" ca="1" si="9"/>
        <v>0</v>
      </c>
      <c r="N22">
        <f t="shared" ca="1" si="6"/>
        <v>0</v>
      </c>
      <c r="O22">
        <f t="shared" ca="1" si="7"/>
        <v>8211</v>
      </c>
    </row>
    <row r="23" spans="1:15" x14ac:dyDescent="0.25">
      <c r="A23">
        <v>20</v>
      </c>
      <c r="B23" s="6">
        <f>SUMIFS('Lançamentos de caixa'!E:E,'Lançamentos de caixa'!C:C,"Receita",'Lançamentos de caixa'!A:A,Cálculos!A23)</f>
        <v>0</v>
      </c>
      <c r="C23" s="6">
        <f>-SUMIFS('Lançamentos de caixa'!E:E,'Lançamentos de caixa'!C:C,"Despesa",'Lançamentos de caixa'!A:A,Cálculos!A23)</f>
        <v>0</v>
      </c>
      <c r="D23">
        <f t="shared" si="10"/>
        <v>8211</v>
      </c>
      <c r="E23" s="6">
        <f>SUMIFS('Previsão de caixa'!E:E,'Previsão de caixa'!C:C,"Receita",'Previsão de caixa'!A:A,Cálculos!A23)</f>
        <v>2015</v>
      </c>
      <c r="F23" s="6">
        <f>-SUMIFS('Previsão de caixa'!E:E,'Previsão de caixa'!C:C,"Despesa",'Previsão de caixa'!A:A,Cálculos!A23)</f>
        <v>-2247</v>
      </c>
      <c r="G23">
        <f t="shared" si="11"/>
        <v>6531</v>
      </c>
      <c r="H23">
        <f t="shared" si="4"/>
        <v>2015</v>
      </c>
      <c r="I23">
        <f t="shared" si="12"/>
        <v>-2247</v>
      </c>
      <c r="J23">
        <f t="shared" si="8"/>
        <v>8935</v>
      </c>
      <c r="M23">
        <f t="shared" ca="1" si="9"/>
        <v>0</v>
      </c>
      <c r="N23">
        <f t="shared" ca="1" si="6"/>
        <v>0</v>
      </c>
      <c r="O23">
        <f t="shared" ca="1" si="7"/>
        <v>8211</v>
      </c>
    </row>
    <row r="24" spans="1:15" x14ac:dyDescent="0.25">
      <c r="A24">
        <v>21</v>
      </c>
      <c r="B24" s="6">
        <f>SUMIFS('Lançamentos de caixa'!E:E,'Lançamentos de caixa'!C:C,"Receita",'Lançamentos de caixa'!A:A,Cálculos!A24)</f>
        <v>0</v>
      </c>
      <c r="C24" s="6">
        <f>-SUMIFS('Lançamentos de caixa'!E:E,'Lançamentos de caixa'!C:C,"Despesa",'Lançamentos de caixa'!A:A,Cálculos!A24)</f>
        <v>0</v>
      </c>
      <c r="D24">
        <f t="shared" si="10"/>
        <v>8211</v>
      </c>
      <c r="E24" s="6">
        <f>SUMIFS('Previsão de caixa'!E:E,'Previsão de caixa'!C:C,"Receita",'Previsão de caixa'!A:A,Cálculos!A24)</f>
        <v>0</v>
      </c>
      <c r="F24" s="6">
        <f>-SUMIFS('Previsão de caixa'!E:E,'Previsão de caixa'!C:C,"Despesa",'Previsão de caixa'!A:A,Cálculos!A24)</f>
        <v>0</v>
      </c>
      <c r="G24">
        <f t="shared" si="11"/>
        <v>6531</v>
      </c>
      <c r="H24">
        <f t="shared" si="4"/>
        <v>0</v>
      </c>
      <c r="I24">
        <f t="shared" si="12"/>
        <v>0</v>
      </c>
      <c r="J24">
        <f t="shared" si="8"/>
        <v>8935</v>
      </c>
      <c r="M24">
        <f t="shared" ca="1" si="9"/>
        <v>0</v>
      </c>
      <c r="N24">
        <f t="shared" ca="1" si="6"/>
        <v>0</v>
      </c>
      <c r="O24">
        <f t="shared" ca="1" si="7"/>
        <v>8211</v>
      </c>
    </row>
    <row r="25" spans="1:15" x14ac:dyDescent="0.25">
      <c r="A25">
        <v>22</v>
      </c>
      <c r="B25" s="6">
        <f>SUMIFS('Lançamentos de caixa'!E:E,'Lançamentos de caixa'!C:C,"Receita",'Lançamentos de caixa'!A:A,Cálculos!A25)</f>
        <v>0</v>
      </c>
      <c r="C25" s="6">
        <f>-SUMIFS('Lançamentos de caixa'!E:E,'Lançamentos de caixa'!C:C,"Despesa",'Lançamentos de caixa'!A:A,Cálculos!A25)</f>
        <v>0</v>
      </c>
      <c r="D25">
        <f t="shared" si="10"/>
        <v>8211</v>
      </c>
      <c r="E25" s="6">
        <f>SUMIFS('Previsão de caixa'!E:E,'Previsão de caixa'!C:C,"Receita",'Previsão de caixa'!A:A,Cálculos!A25)</f>
        <v>2231</v>
      </c>
      <c r="F25" s="6">
        <f>-SUMIFS('Previsão de caixa'!E:E,'Previsão de caixa'!C:C,"Despesa",'Previsão de caixa'!A:A,Cálculos!A25)</f>
        <v>0</v>
      </c>
      <c r="G25">
        <f t="shared" si="11"/>
        <v>8762</v>
      </c>
      <c r="H25">
        <f t="shared" si="4"/>
        <v>2231</v>
      </c>
      <c r="I25">
        <f t="shared" si="12"/>
        <v>0</v>
      </c>
      <c r="J25">
        <f t="shared" si="8"/>
        <v>11166</v>
      </c>
      <c r="M25">
        <f t="shared" ca="1" si="9"/>
        <v>0</v>
      </c>
      <c r="N25">
        <f t="shared" ca="1" si="6"/>
        <v>0</v>
      </c>
      <c r="O25">
        <f t="shared" ca="1" si="7"/>
        <v>8211</v>
      </c>
    </row>
    <row r="26" spans="1:15" x14ac:dyDescent="0.25">
      <c r="A26">
        <v>23</v>
      </c>
      <c r="B26" s="6">
        <f>SUMIFS('Lançamentos de caixa'!E:E,'Lançamentos de caixa'!C:C,"Receita",'Lançamentos de caixa'!A:A,Cálculos!A26)</f>
        <v>0</v>
      </c>
      <c r="C26" s="6">
        <f>-SUMIFS('Lançamentos de caixa'!E:E,'Lançamentos de caixa'!C:C,"Despesa",'Lançamentos de caixa'!A:A,Cálculos!A26)</f>
        <v>0</v>
      </c>
      <c r="D26">
        <f t="shared" si="10"/>
        <v>8211</v>
      </c>
      <c r="E26" s="6">
        <f>SUMIFS('Previsão de caixa'!E:E,'Previsão de caixa'!C:C,"Receita",'Previsão de caixa'!A:A,Cálculos!A26)</f>
        <v>0</v>
      </c>
      <c r="F26" s="6">
        <f>-SUMIFS('Previsão de caixa'!E:E,'Previsão de caixa'!C:C,"Despesa",'Previsão de caixa'!A:A,Cálculos!A26)</f>
        <v>0</v>
      </c>
      <c r="G26">
        <f t="shared" si="11"/>
        <v>8762</v>
      </c>
      <c r="H26">
        <f t="shared" si="4"/>
        <v>0</v>
      </c>
      <c r="I26">
        <f t="shared" si="12"/>
        <v>0</v>
      </c>
      <c r="J26">
        <f t="shared" si="8"/>
        <v>11166</v>
      </c>
      <c r="M26">
        <f t="shared" ca="1" si="9"/>
        <v>0</v>
      </c>
      <c r="N26">
        <f t="shared" ca="1" si="6"/>
        <v>0</v>
      </c>
      <c r="O26">
        <f t="shared" ca="1" si="7"/>
        <v>8211</v>
      </c>
    </row>
    <row r="27" spans="1:15" x14ac:dyDescent="0.25">
      <c r="A27">
        <v>24</v>
      </c>
      <c r="B27" s="6">
        <f>SUMIFS('Lançamentos de caixa'!E:E,'Lançamentos de caixa'!C:C,"Receita",'Lançamentos de caixa'!A:A,Cálculos!A27)</f>
        <v>0</v>
      </c>
      <c r="C27" s="6">
        <f>-SUMIFS('Lançamentos de caixa'!E:E,'Lançamentos de caixa'!C:C,"Despesa",'Lançamentos de caixa'!A:A,Cálculos!A27)</f>
        <v>0</v>
      </c>
      <c r="D27">
        <f t="shared" si="10"/>
        <v>8211</v>
      </c>
      <c r="E27" s="6">
        <f>SUMIFS('Previsão de caixa'!E:E,'Previsão de caixa'!C:C,"Receita",'Previsão de caixa'!A:A,Cálculos!A27)</f>
        <v>1895</v>
      </c>
      <c r="F27" s="6">
        <f>-SUMIFS('Previsão de caixa'!E:E,'Previsão de caixa'!C:C,"Despesa",'Previsão de caixa'!A:A,Cálculos!A27)</f>
        <v>-2698</v>
      </c>
      <c r="G27">
        <f t="shared" si="11"/>
        <v>7959</v>
      </c>
      <c r="H27">
        <f t="shared" si="4"/>
        <v>1895</v>
      </c>
      <c r="I27">
        <f t="shared" si="12"/>
        <v>-2698</v>
      </c>
      <c r="J27">
        <f t="shared" si="8"/>
        <v>10363</v>
      </c>
      <c r="M27">
        <f t="shared" ca="1" si="9"/>
        <v>0</v>
      </c>
      <c r="N27">
        <f t="shared" ca="1" si="6"/>
        <v>0</v>
      </c>
      <c r="O27">
        <f t="shared" ca="1" si="7"/>
        <v>8211</v>
      </c>
    </row>
    <row r="28" spans="1:15" x14ac:dyDescent="0.25">
      <c r="A28">
        <v>25</v>
      </c>
      <c r="B28" s="6">
        <f>SUMIFS('Lançamentos de caixa'!E:E,'Lançamentos de caixa'!C:C,"Receita",'Lançamentos de caixa'!A:A,Cálculos!A28)</f>
        <v>0</v>
      </c>
      <c r="C28" s="6">
        <f>-SUMIFS('Lançamentos de caixa'!E:E,'Lançamentos de caixa'!C:C,"Despesa",'Lançamentos de caixa'!A:A,Cálculos!A28)</f>
        <v>0</v>
      </c>
      <c r="D28">
        <f t="shared" si="10"/>
        <v>8211</v>
      </c>
      <c r="E28" s="6">
        <f>SUMIFS('Previsão de caixa'!E:E,'Previsão de caixa'!C:C,"Receita",'Previsão de caixa'!A:A,Cálculos!A28)</f>
        <v>2992</v>
      </c>
      <c r="F28" s="6">
        <f>-SUMIFS('Previsão de caixa'!E:E,'Previsão de caixa'!C:C,"Despesa",'Previsão de caixa'!A:A,Cálculos!A28)</f>
        <v>-2241</v>
      </c>
      <c r="G28">
        <f t="shared" si="11"/>
        <v>8710</v>
      </c>
      <c r="H28">
        <f t="shared" si="4"/>
        <v>2992</v>
      </c>
      <c r="I28">
        <f t="shared" si="12"/>
        <v>-2241</v>
      </c>
      <c r="J28">
        <f t="shared" si="8"/>
        <v>11114</v>
      </c>
      <c r="M28">
        <f t="shared" ca="1" si="9"/>
        <v>0</v>
      </c>
      <c r="N28">
        <f t="shared" ca="1" si="6"/>
        <v>0</v>
      </c>
      <c r="O28">
        <f t="shared" ca="1" si="7"/>
        <v>8211</v>
      </c>
    </row>
    <row r="29" spans="1:15" x14ac:dyDescent="0.25">
      <c r="A29">
        <v>26</v>
      </c>
      <c r="B29" s="6">
        <f>SUMIFS('Lançamentos de caixa'!E:E,'Lançamentos de caixa'!C:C,"Receita",'Lançamentos de caixa'!A:A,Cálculos!A29)</f>
        <v>0</v>
      </c>
      <c r="C29" s="6">
        <f>-SUMIFS('Lançamentos de caixa'!E:E,'Lançamentos de caixa'!C:C,"Despesa",'Lançamentos de caixa'!A:A,Cálculos!A29)</f>
        <v>0</v>
      </c>
      <c r="D29">
        <f t="shared" si="10"/>
        <v>8211</v>
      </c>
      <c r="E29" s="6">
        <f>SUMIFS('Previsão de caixa'!E:E,'Previsão de caixa'!C:C,"Receita",'Previsão de caixa'!A:A,Cálculos!A29)</f>
        <v>0</v>
      </c>
      <c r="F29" s="6">
        <f>-SUMIFS('Previsão de caixa'!E:E,'Previsão de caixa'!C:C,"Despesa",'Previsão de caixa'!A:A,Cálculos!A29)</f>
        <v>0</v>
      </c>
      <c r="G29">
        <f t="shared" si="11"/>
        <v>8710</v>
      </c>
      <c r="H29">
        <f t="shared" si="4"/>
        <v>0</v>
      </c>
      <c r="I29">
        <f t="shared" si="12"/>
        <v>0</v>
      </c>
      <c r="J29">
        <f t="shared" si="8"/>
        <v>11114</v>
      </c>
      <c r="M29">
        <f t="shared" ca="1" si="9"/>
        <v>0</v>
      </c>
      <c r="N29">
        <f t="shared" ca="1" si="6"/>
        <v>0</v>
      </c>
      <c r="O29">
        <f t="shared" ca="1" si="7"/>
        <v>8211</v>
      </c>
    </row>
    <row r="30" spans="1:15" x14ac:dyDescent="0.25">
      <c r="A30">
        <v>27</v>
      </c>
      <c r="B30" s="6">
        <f>SUMIFS('Lançamentos de caixa'!E:E,'Lançamentos de caixa'!C:C,"Receita",'Lançamentos de caixa'!A:A,Cálculos!A30)</f>
        <v>0</v>
      </c>
      <c r="C30" s="6">
        <f>-SUMIFS('Lançamentos de caixa'!E:E,'Lançamentos de caixa'!C:C,"Despesa",'Lançamentos de caixa'!A:A,Cálculos!A30)</f>
        <v>0</v>
      </c>
      <c r="D30">
        <f t="shared" si="10"/>
        <v>8211</v>
      </c>
      <c r="E30" s="6">
        <f>SUMIFS('Previsão de caixa'!E:E,'Previsão de caixa'!C:C,"Receita",'Previsão de caixa'!A:A,Cálculos!A30)</f>
        <v>2500</v>
      </c>
      <c r="F30" s="6">
        <f>-SUMIFS('Previsão de caixa'!E:E,'Previsão de caixa'!C:C,"Despesa",'Previsão de caixa'!A:A,Cálculos!A30)</f>
        <v>-2075</v>
      </c>
      <c r="G30">
        <f t="shared" si="11"/>
        <v>9135</v>
      </c>
      <c r="H30">
        <f t="shared" si="4"/>
        <v>2500</v>
      </c>
      <c r="I30">
        <f t="shared" si="12"/>
        <v>-2075</v>
      </c>
      <c r="J30">
        <f t="shared" si="8"/>
        <v>11539</v>
      </c>
      <c r="M30">
        <f t="shared" ca="1" si="9"/>
        <v>0</v>
      </c>
      <c r="N30">
        <f t="shared" ca="1" si="6"/>
        <v>0</v>
      </c>
      <c r="O30">
        <f t="shared" ca="1" si="7"/>
        <v>8211</v>
      </c>
    </row>
    <row r="31" spans="1:15" x14ac:dyDescent="0.25">
      <c r="A31">
        <v>28</v>
      </c>
      <c r="B31" s="6">
        <f>SUMIFS('Lançamentos de caixa'!E:E,'Lançamentos de caixa'!C:C,"Receita",'Lançamentos de caixa'!A:A,Cálculos!A31)</f>
        <v>0</v>
      </c>
      <c r="C31" s="6">
        <f>-SUMIFS('Lançamentos de caixa'!E:E,'Lançamentos de caixa'!C:C,"Despesa",'Lançamentos de caixa'!A:A,Cálculos!A31)</f>
        <v>0</v>
      </c>
      <c r="D31">
        <f t="shared" si="10"/>
        <v>8211</v>
      </c>
      <c r="E31" s="6">
        <f>SUMIFS('Previsão de caixa'!E:E,'Previsão de caixa'!C:C,"Receita",'Previsão de caixa'!A:A,Cálculos!A31)</f>
        <v>0</v>
      </c>
      <c r="F31" s="6">
        <f>-SUMIFS('Previsão de caixa'!E:E,'Previsão de caixa'!C:C,"Despesa",'Previsão de caixa'!A:A,Cálculos!A31)</f>
        <v>0</v>
      </c>
      <c r="G31">
        <f t="shared" si="11"/>
        <v>9135</v>
      </c>
      <c r="H31">
        <f t="shared" si="4"/>
        <v>0</v>
      </c>
      <c r="I31">
        <f t="shared" si="12"/>
        <v>0</v>
      </c>
      <c r="J31">
        <f t="shared" si="8"/>
        <v>11539</v>
      </c>
      <c r="M31">
        <f t="shared" ca="1" si="9"/>
        <v>0</v>
      </c>
      <c r="N31">
        <f t="shared" ca="1" si="6"/>
        <v>0</v>
      </c>
      <c r="O31">
        <f t="shared" ca="1" si="7"/>
        <v>8211</v>
      </c>
    </row>
    <row r="32" spans="1:15" x14ac:dyDescent="0.25">
      <c r="A32">
        <v>29</v>
      </c>
      <c r="B32" s="6">
        <f>SUMIFS('Lançamentos de caixa'!E:E,'Lançamentos de caixa'!C:C,"Receita",'Lançamentos de caixa'!A:A,Cálculos!A32)</f>
        <v>0</v>
      </c>
      <c r="C32" s="6">
        <f>-SUMIFS('Lançamentos de caixa'!E:E,'Lançamentos de caixa'!C:C,"Despesa",'Lançamentos de caixa'!A:A,Cálculos!A32)</f>
        <v>0</v>
      </c>
      <c r="D32">
        <f t="shared" si="10"/>
        <v>8211</v>
      </c>
      <c r="E32" s="6">
        <f>SUMIFS('Previsão de caixa'!E:E,'Previsão de caixa'!C:C,"Receita",'Previsão de caixa'!A:A,Cálculos!A32)</f>
        <v>1200</v>
      </c>
      <c r="F32" s="6">
        <f>-SUMIFS('Previsão de caixa'!E:E,'Previsão de caixa'!C:C,"Despesa",'Previsão de caixa'!A:A,Cálculos!A32)</f>
        <v>-2747</v>
      </c>
      <c r="G32">
        <f t="shared" si="11"/>
        <v>7588</v>
      </c>
      <c r="H32">
        <f t="shared" si="4"/>
        <v>1200</v>
      </c>
      <c r="I32">
        <f t="shared" si="12"/>
        <v>-2747</v>
      </c>
      <c r="J32">
        <f t="shared" si="8"/>
        <v>9992</v>
      </c>
      <c r="M32">
        <f t="shared" ca="1" si="9"/>
        <v>0</v>
      </c>
      <c r="N32">
        <f t="shared" ca="1" si="6"/>
        <v>0</v>
      </c>
      <c r="O32">
        <f t="shared" ca="1" si="7"/>
        <v>8211</v>
      </c>
    </row>
    <row r="33" spans="1:15" x14ac:dyDescent="0.25">
      <c r="A33">
        <v>30</v>
      </c>
      <c r="B33" s="6">
        <f>SUMIFS('Lançamentos de caixa'!E:E,'Lançamentos de caixa'!C:C,"Receita",'Lançamentos de caixa'!A:A,Cálculos!A33)</f>
        <v>0</v>
      </c>
      <c r="C33" s="6">
        <f>-SUMIFS('Lançamentos de caixa'!E:E,'Lançamentos de caixa'!C:C,"Despesa",'Lançamentos de caixa'!A:A,Cálculos!A33)</f>
        <v>0</v>
      </c>
      <c r="D33">
        <f t="shared" si="10"/>
        <v>8211</v>
      </c>
      <c r="E33" s="6">
        <f>SUMIFS('Previsão de caixa'!E:E,'Previsão de caixa'!C:C,"Receita",'Previsão de caixa'!A:A,Cálculos!A33)</f>
        <v>0</v>
      </c>
      <c r="F33" s="6">
        <f>-SUMIFS('Previsão de caixa'!E:E,'Previsão de caixa'!C:C,"Despesa",'Previsão de caixa'!A:A,Cálculos!A33)</f>
        <v>0</v>
      </c>
      <c r="G33">
        <f t="shared" si="11"/>
        <v>7588</v>
      </c>
      <c r="H33">
        <f t="shared" si="4"/>
        <v>0</v>
      </c>
      <c r="I33">
        <f t="shared" si="12"/>
        <v>0</v>
      </c>
      <c r="J33">
        <f t="shared" si="8"/>
        <v>9992</v>
      </c>
      <c r="M33">
        <f t="shared" ca="1" si="9"/>
        <v>0</v>
      </c>
      <c r="N33">
        <f t="shared" ca="1" si="6"/>
        <v>0</v>
      </c>
      <c r="O33">
        <f t="shared" ca="1" si="7"/>
        <v>8211</v>
      </c>
    </row>
    <row r="34" spans="1:15" x14ac:dyDescent="0.25">
      <c r="A34">
        <v>31</v>
      </c>
      <c r="B34" s="6">
        <f>SUMIFS('Lançamentos de caixa'!E:E,'Lançamentos de caixa'!C:C,"Receita",'Lançamentos de caixa'!A:A,Cálculos!A34)</f>
        <v>0</v>
      </c>
      <c r="C34" s="6">
        <f>-SUMIFS('Lançamentos de caixa'!E:E,'Lançamentos de caixa'!C:C,"Despesa",'Lançamentos de caixa'!A:A,Cálculos!A34)</f>
        <v>0</v>
      </c>
      <c r="D34">
        <f t="shared" si="10"/>
        <v>8211</v>
      </c>
      <c r="E34" s="6">
        <f>SUMIFS('Previsão de caixa'!E:E,'Previsão de caixa'!C:C,"Receita",'Previsão de caixa'!A:A,Cálculos!A34)</f>
        <v>0</v>
      </c>
      <c r="F34" s="6">
        <f>-SUMIFS('Previsão de caixa'!E:E,'Previsão de caixa'!C:C,"Despesa",'Previsão de caixa'!A:A,Cálculos!A34)</f>
        <v>-1065</v>
      </c>
      <c r="G34">
        <f t="shared" si="11"/>
        <v>6523</v>
      </c>
      <c r="H34">
        <f t="shared" si="4"/>
        <v>0</v>
      </c>
      <c r="I34">
        <f t="shared" si="12"/>
        <v>-1065</v>
      </c>
      <c r="J34">
        <f t="shared" si="8"/>
        <v>8927</v>
      </c>
      <c r="M34">
        <f t="shared" ca="1" si="9"/>
        <v>0</v>
      </c>
      <c r="N34">
        <f t="shared" ca="1" si="6"/>
        <v>0</v>
      </c>
      <c r="O34">
        <f t="shared" ca="1" si="7"/>
        <v>8211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4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9.140625" style="6"/>
    <col min="2" max="2" width="33.28515625" style="6" customWidth="1"/>
    <col min="3" max="3" width="8.5703125" style="6" customWidth="1"/>
    <col min="4" max="4" width="34.42578125" style="6" customWidth="1"/>
    <col min="5" max="5" width="13.28515625" style="6" bestFit="1" customWidth="1"/>
    <col min="6" max="7" width="14.42578125" style="6" bestFit="1" customWidth="1"/>
  </cols>
  <sheetData>
    <row r="1" spans="1:7" x14ac:dyDescent="0.25">
      <c r="B1" s="8"/>
      <c r="C1" s="8"/>
      <c r="D1" s="8"/>
      <c r="E1" s="5" t="s">
        <v>42</v>
      </c>
      <c r="F1" s="4">
        <v>10000</v>
      </c>
    </row>
    <row r="3" spans="1:7" x14ac:dyDescent="0.25">
      <c r="A3" s="15" t="s">
        <v>3</v>
      </c>
      <c r="B3" s="15" t="s">
        <v>9</v>
      </c>
      <c r="C3" s="15" t="s">
        <v>10</v>
      </c>
      <c r="D3" s="15" t="s">
        <v>40</v>
      </c>
      <c r="E3" s="15" t="s">
        <v>41</v>
      </c>
      <c r="F3" s="15" t="s">
        <v>2</v>
      </c>
    </row>
    <row r="4" spans="1:7" x14ac:dyDescent="0.25">
      <c r="A4" s="13">
        <v>1</v>
      </c>
      <c r="B4" s="13" t="s">
        <v>32</v>
      </c>
      <c r="C4" s="13" t="str">
        <f>VLOOKUP(B4,Configurações!A:C,3,0)</f>
        <v>Despesa</v>
      </c>
      <c r="D4" s="13" t="s">
        <v>43</v>
      </c>
      <c r="E4" s="14">
        <v>2500</v>
      </c>
      <c r="F4" s="14">
        <f>IFERROR($F$1+(E4*IF(VLOOKUP(B4,Configurações!A:C,3,0)="Despesa",-1,1)),0)</f>
        <v>7500</v>
      </c>
      <c r="G4" s="4"/>
    </row>
    <row r="5" spans="1:7" x14ac:dyDescent="0.25">
      <c r="A5" s="13">
        <v>1</v>
      </c>
      <c r="B5" s="13" t="s">
        <v>22</v>
      </c>
      <c r="C5" s="13" t="str">
        <f>VLOOKUP(B5,Configurações!A:C,3,0)</f>
        <v>Despesa</v>
      </c>
      <c r="D5" s="13"/>
      <c r="E5" s="14">
        <v>1500</v>
      </c>
      <c r="F5" s="14">
        <f>IFERROR(F4+(E5*IF(VLOOKUP(B5,Configurações!A:C,3,0)="Despesa",-1,1)),0)</f>
        <v>6000</v>
      </c>
      <c r="G5" s="4"/>
    </row>
    <row r="6" spans="1:7" x14ac:dyDescent="0.25">
      <c r="A6" s="13">
        <v>2</v>
      </c>
      <c r="B6" s="13" t="s">
        <v>17</v>
      </c>
      <c r="C6" s="13" t="str">
        <f>VLOOKUP(B6,Configurações!A:C,3,0)</f>
        <v>Despesa</v>
      </c>
      <c r="D6" s="13"/>
      <c r="E6" s="14">
        <v>1200</v>
      </c>
      <c r="F6" s="14">
        <f>IFERROR(F5+(E6*IF(VLOOKUP(B6,Configurações!A:C,3,0)="Despesa",-1,1)),0)</f>
        <v>4800</v>
      </c>
      <c r="G6" s="4"/>
    </row>
    <row r="7" spans="1:7" x14ac:dyDescent="0.25">
      <c r="A7" s="13">
        <v>3</v>
      </c>
      <c r="B7" s="13" t="s">
        <v>35</v>
      </c>
      <c r="C7" s="13" t="str">
        <f>VLOOKUP(B7,Configurações!A:C,3,0)</f>
        <v>Despesa</v>
      </c>
      <c r="D7" s="13"/>
      <c r="E7" s="14">
        <v>1591</v>
      </c>
      <c r="F7" s="14">
        <f>IFERROR(F6+(E7*IF(VLOOKUP(B7,Configurações!A:C,3,0)="Despesa",-1,1)),0)</f>
        <v>3209</v>
      </c>
      <c r="G7" s="4"/>
    </row>
    <row r="8" spans="1:7" x14ac:dyDescent="0.25">
      <c r="A8" s="13">
        <v>4</v>
      </c>
      <c r="B8" s="13" t="s">
        <v>39</v>
      </c>
      <c r="C8" s="13" t="str">
        <f>VLOOKUP(B8,Configurações!A:C,3,0)</f>
        <v>Receita</v>
      </c>
      <c r="D8" s="13"/>
      <c r="E8" s="14">
        <v>10000</v>
      </c>
      <c r="F8" s="14">
        <f>IFERROR(F7+(E8*IF(VLOOKUP(B8,Configurações!A:C,3,0)="Despesa",-1,1)),0)</f>
        <v>13209</v>
      </c>
      <c r="G8" s="4"/>
    </row>
    <row r="9" spans="1:7" x14ac:dyDescent="0.25">
      <c r="A9" s="13">
        <v>4</v>
      </c>
      <c r="B9" s="13" t="s">
        <v>31</v>
      </c>
      <c r="C9" s="13" t="str">
        <f>VLOOKUP(B9,Configurações!A:C,3,0)</f>
        <v>Despesa</v>
      </c>
      <c r="D9" s="13"/>
      <c r="E9" s="14">
        <v>2314</v>
      </c>
      <c r="F9" s="14">
        <f>IFERROR(F8+(E9*IF(VLOOKUP(B9,Configurações!A:C,3,0)="Despesa",-1,1)),0)</f>
        <v>10895</v>
      </c>
      <c r="G9" s="4"/>
    </row>
    <row r="10" spans="1:7" x14ac:dyDescent="0.25">
      <c r="A10" s="13">
        <v>5</v>
      </c>
      <c r="B10" s="13" t="s">
        <v>34</v>
      </c>
      <c r="C10" s="13" t="str">
        <f>VLOOKUP(B10,Configurações!A:C,3,0)</f>
        <v>Despesa</v>
      </c>
      <c r="D10" s="13"/>
      <c r="E10" s="14">
        <v>2759</v>
      </c>
      <c r="F10" s="14">
        <f>IFERROR(F9+(E10*IF(VLOOKUP(B10,Configurações!A:C,3,0)="Despesa",-1,1)),0)</f>
        <v>8136</v>
      </c>
      <c r="G10" s="4"/>
    </row>
    <row r="11" spans="1:7" x14ac:dyDescent="0.25">
      <c r="A11" s="13">
        <v>5</v>
      </c>
      <c r="B11" s="13" t="s">
        <v>15</v>
      </c>
      <c r="C11" s="13" t="str">
        <f>VLOOKUP(B11,Configurações!A:C,3,0)</f>
        <v>Receita</v>
      </c>
      <c r="D11" s="13"/>
      <c r="E11" s="14">
        <v>2270</v>
      </c>
      <c r="F11" s="14">
        <f>IFERROR(F10+(E11*IF(VLOOKUP(B11,Configurações!A:C,3,0)="Despesa",-1,1)),0)</f>
        <v>10406</v>
      </c>
      <c r="G11" s="4"/>
    </row>
    <row r="12" spans="1:7" x14ac:dyDescent="0.25">
      <c r="A12" s="13">
        <v>6</v>
      </c>
      <c r="B12" s="13" t="s">
        <v>19</v>
      </c>
      <c r="C12" s="13" t="str">
        <f>VLOOKUP(B12,Configurações!A:C,3,0)</f>
        <v>Despesa</v>
      </c>
      <c r="D12" s="13"/>
      <c r="E12" s="14">
        <v>2276</v>
      </c>
      <c r="F12" s="14">
        <f>IFERROR(F11+(E12*IF(VLOOKUP(B12,Configurações!A:C,3,0)="Despesa",-1,1)),0)</f>
        <v>8130</v>
      </c>
      <c r="G12" s="4"/>
    </row>
    <row r="13" spans="1:7" s="6" customFormat="1" x14ac:dyDescent="0.25">
      <c r="A13" s="13">
        <v>6</v>
      </c>
      <c r="B13" s="13" t="s">
        <v>23</v>
      </c>
      <c r="C13" s="13" t="str">
        <f>VLOOKUP(B13,Configurações!A:C,3,0)</f>
        <v>Despesa</v>
      </c>
      <c r="D13" s="13"/>
      <c r="E13" s="14">
        <v>2420</v>
      </c>
      <c r="F13" s="14">
        <f>IFERROR(F12+(E13*IF(VLOOKUP(B13,Configurações!A:C,3,0)="Despesa",-1,1)),0)</f>
        <v>5710</v>
      </c>
      <c r="G13" s="4"/>
    </row>
    <row r="14" spans="1:7" s="6" customFormat="1" x14ac:dyDescent="0.25">
      <c r="A14" s="13">
        <v>6</v>
      </c>
      <c r="B14" s="13" t="s">
        <v>15</v>
      </c>
      <c r="C14" s="13" t="str">
        <f>VLOOKUP(B14,Configurações!A:C,3,0)</f>
        <v>Receita</v>
      </c>
      <c r="D14" s="13"/>
      <c r="E14" s="14">
        <v>2880</v>
      </c>
      <c r="F14" s="14">
        <f>IFERROR(F13+(E14*IF(VLOOKUP(B14,Configurações!A:C,3,0)="Despesa",-1,1)),0)</f>
        <v>8590</v>
      </c>
      <c r="G14" s="4"/>
    </row>
    <row r="15" spans="1:7" s="6" customFormat="1" x14ac:dyDescent="0.25">
      <c r="A15" s="13">
        <v>6</v>
      </c>
      <c r="B15" s="13" t="s">
        <v>11</v>
      </c>
      <c r="C15" s="13" t="str">
        <f>VLOOKUP(B15,Configurações!A:C,3,0)</f>
        <v>Despesa</v>
      </c>
      <c r="D15" s="13"/>
      <c r="E15" s="14">
        <v>2314</v>
      </c>
      <c r="F15" s="14">
        <f>IFERROR(F14+(E15*IF(VLOOKUP(B15,Configurações!A:C,3,0)="Despesa",-1,1)),0)</f>
        <v>6276</v>
      </c>
      <c r="G15" s="4"/>
    </row>
    <row r="16" spans="1:7" s="6" customFormat="1" x14ac:dyDescent="0.25">
      <c r="A16" s="13">
        <v>7</v>
      </c>
      <c r="B16" s="13" t="s">
        <v>15</v>
      </c>
      <c r="C16" s="13" t="str">
        <f>VLOOKUP(B16,Configurações!A:C,3,0)</f>
        <v>Receita</v>
      </c>
      <c r="D16" s="13"/>
      <c r="E16" s="14">
        <v>2056</v>
      </c>
      <c r="F16" s="14">
        <f>IFERROR(F15+(E16*IF(VLOOKUP(B16,Configurações!A:C,3,0)="Despesa",-1,1)),0)</f>
        <v>8332</v>
      </c>
      <c r="G16" s="4"/>
    </row>
    <row r="17" spans="1:9" s="6" customFormat="1" x14ac:dyDescent="0.25">
      <c r="A17" s="13">
        <v>7</v>
      </c>
      <c r="B17" s="13" t="s">
        <v>11</v>
      </c>
      <c r="C17" s="13" t="str">
        <f>VLOOKUP(B17,Configurações!A:C,3,0)</f>
        <v>Despesa</v>
      </c>
      <c r="D17" s="13"/>
      <c r="E17" s="14">
        <v>2643</v>
      </c>
      <c r="F17" s="14">
        <f>IFERROR(F16+(E17*IF(VLOOKUP(B17,Configurações!A:C,3,0)="Despesa",-1,1)),0)</f>
        <v>5689</v>
      </c>
      <c r="G17" s="4"/>
    </row>
    <row r="18" spans="1:9" s="6" customFormat="1" x14ac:dyDescent="0.25">
      <c r="A18" s="13">
        <v>8</v>
      </c>
      <c r="B18" s="13" t="s">
        <v>15</v>
      </c>
      <c r="C18" s="13" t="str">
        <f>VLOOKUP(B18,Configurações!A:C,3,0)</f>
        <v>Receita</v>
      </c>
      <c r="D18" s="13"/>
      <c r="E18" s="14">
        <v>2522</v>
      </c>
      <c r="F18" s="14">
        <f>IFERROR(F17+(E18*IF(VLOOKUP(B18,Configurações!A:C,3,0)="Despesa",-1,1)),0)</f>
        <v>8211</v>
      </c>
      <c r="G18" s="4"/>
    </row>
    <row r="19" spans="1:9" s="6" customFormat="1" x14ac:dyDescent="0.25">
      <c r="A19" s="10"/>
      <c r="B19" s="11"/>
      <c r="C19" s="11"/>
      <c r="D19" s="11"/>
      <c r="E19" s="12"/>
    </row>
    <row r="20" spans="1:9" x14ac:dyDescent="0.25">
      <c r="E20" s="4"/>
      <c r="H20" s="6"/>
      <c r="I20" s="6"/>
    </row>
    <row r="21" spans="1:9" x14ac:dyDescent="0.25">
      <c r="E21" s="4"/>
    </row>
    <row r="22" spans="1:9" x14ac:dyDescent="0.25">
      <c r="E22" s="4"/>
    </row>
    <row r="23" spans="1:9" x14ac:dyDescent="0.25">
      <c r="E23" s="4"/>
    </row>
    <row r="24" spans="1:9" x14ac:dyDescent="0.25">
      <c r="E24" s="4"/>
    </row>
    <row r="25" spans="1:9" x14ac:dyDescent="0.25">
      <c r="E25" s="4"/>
    </row>
    <row r="26" spans="1:9" x14ac:dyDescent="0.25">
      <c r="E26" s="4"/>
    </row>
    <row r="27" spans="1:9" x14ac:dyDescent="0.25">
      <c r="E27" s="4"/>
    </row>
    <row r="28" spans="1:9" x14ac:dyDescent="0.25">
      <c r="E28" s="4"/>
    </row>
    <row r="29" spans="1:9" x14ac:dyDescent="0.25">
      <c r="E29" s="4"/>
    </row>
    <row r="30" spans="1:9" x14ac:dyDescent="0.25">
      <c r="E30" s="4"/>
    </row>
    <row r="31" spans="1:9" x14ac:dyDescent="0.25">
      <c r="E31" s="4"/>
    </row>
    <row r="32" spans="1:9" x14ac:dyDescent="0.25">
      <c r="E32" s="4"/>
    </row>
    <row r="33" spans="5:5" x14ac:dyDescent="0.25">
      <c r="E33" s="4"/>
    </row>
    <row r="34" spans="5:5" x14ac:dyDescent="0.25">
      <c r="E34" s="4"/>
    </row>
    <row r="35" spans="5:5" x14ac:dyDescent="0.25">
      <c r="E35" s="4"/>
    </row>
    <row r="36" spans="5:5" x14ac:dyDescent="0.25">
      <c r="E36" s="4"/>
    </row>
    <row r="37" spans="5:5" x14ac:dyDescent="0.25">
      <c r="E37" s="4"/>
    </row>
    <row r="38" spans="5:5" x14ac:dyDescent="0.25">
      <c r="E38" s="4"/>
    </row>
    <row r="39" spans="5:5" x14ac:dyDescent="0.25">
      <c r="E39" s="4"/>
    </row>
    <row r="40" spans="5:5" x14ac:dyDescent="0.25">
      <c r="E40" s="4"/>
    </row>
    <row r="41" spans="5:5" x14ac:dyDescent="0.25">
      <c r="E41" s="4"/>
    </row>
    <row r="42" spans="5:5" x14ac:dyDescent="0.25">
      <c r="E42" s="4"/>
    </row>
    <row r="43" spans="5:5" x14ac:dyDescent="0.25">
      <c r="E43" s="4"/>
    </row>
    <row r="44" spans="5:5" x14ac:dyDescent="0.25">
      <c r="E44" s="4"/>
    </row>
    <row r="45" spans="5:5" x14ac:dyDescent="0.25">
      <c r="E45" s="4"/>
    </row>
    <row r="46" spans="5:5" x14ac:dyDescent="0.25">
      <c r="E46" s="4"/>
    </row>
    <row r="47" spans="5:5" x14ac:dyDescent="0.25">
      <c r="E47" s="4"/>
    </row>
    <row r="48" spans="5:5" x14ac:dyDescent="0.25">
      <c r="E48" s="4"/>
    </row>
    <row r="49" spans="5:5" x14ac:dyDescent="0.25">
      <c r="E49" s="4"/>
    </row>
    <row r="50" spans="5:5" x14ac:dyDescent="0.25">
      <c r="E50" s="4"/>
    </row>
    <row r="51" spans="5:5" x14ac:dyDescent="0.25">
      <c r="E51" s="4"/>
    </row>
    <row r="52" spans="5:5" x14ac:dyDescent="0.25">
      <c r="E52" s="4"/>
    </row>
    <row r="53" spans="5:5" x14ac:dyDescent="0.25">
      <c r="E53" s="4"/>
    </row>
    <row r="54" spans="5:5" x14ac:dyDescent="0.25">
      <c r="E54" s="4"/>
    </row>
    <row r="55" spans="5:5" x14ac:dyDescent="0.25">
      <c r="E55" s="4"/>
    </row>
    <row r="56" spans="5:5" x14ac:dyDescent="0.25">
      <c r="E56" s="4"/>
    </row>
    <row r="57" spans="5:5" x14ac:dyDescent="0.25">
      <c r="E57" s="4"/>
    </row>
    <row r="58" spans="5:5" x14ac:dyDescent="0.25">
      <c r="E58" s="4"/>
    </row>
    <row r="59" spans="5:5" x14ac:dyDescent="0.25">
      <c r="E59" s="4"/>
    </row>
    <row r="60" spans="5:5" x14ac:dyDescent="0.25">
      <c r="E60" s="4"/>
    </row>
    <row r="61" spans="5:5" x14ac:dyDescent="0.25">
      <c r="E61" s="4"/>
    </row>
    <row r="62" spans="5:5" x14ac:dyDescent="0.25">
      <c r="E62" s="4"/>
    </row>
    <row r="63" spans="5:5" x14ac:dyDescent="0.25">
      <c r="E63" s="4"/>
    </row>
    <row r="64" spans="5:5" x14ac:dyDescent="0.25">
      <c r="E64" s="4"/>
    </row>
    <row r="65" spans="5:5" x14ac:dyDescent="0.25">
      <c r="E65" s="4"/>
    </row>
    <row r="66" spans="5:5" x14ac:dyDescent="0.25">
      <c r="E66" s="4"/>
    </row>
    <row r="67" spans="5:5" x14ac:dyDescent="0.25">
      <c r="E67" s="4"/>
    </row>
    <row r="68" spans="5:5" x14ac:dyDescent="0.25">
      <c r="E68" s="4"/>
    </row>
    <row r="69" spans="5:5" x14ac:dyDescent="0.25">
      <c r="E69" s="4"/>
    </row>
    <row r="70" spans="5:5" x14ac:dyDescent="0.25">
      <c r="E70" s="4"/>
    </row>
    <row r="71" spans="5:5" x14ac:dyDescent="0.25">
      <c r="E71" s="4"/>
    </row>
    <row r="72" spans="5:5" x14ac:dyDescent="0.25">
      <c r="E72" s="4"/>
    </row>
    <row r="73" spans="5:5" x14ac:dyDescent="0.25">
      <c r="E73" s="4"/>
    </row>
    <row r="74" spans="5:5" x14ac:dyDescent="0.25">
      <c r="E74" s="4"/>
    </row>
    <row r="75" spans="5:5" x14ac:dyDescent="0.25">
      <c r="E75" s="4"/>
    </row>
    <row r="76" spans="5:5" x14ac:dyDescent="0.25">
      <c r="E76" s="4"/>
    </row>
    <row r="77" spans="5:5" x14ac:dyDescent="0.25">
      <c r="E77" s="4"/>
    </row>
    <row r="78" spans="5:5" x14ac:dyDescent="0.25">
      <c r="E78" s="4"/>
    </row>
    <row r="79" spans="5:5" x14ac:dyDescent="0.25">
      <c r="E79" s="4"/>
    </row>
    <row r="80" spans="5:5" x14ac:dyDescent="0.25">
      <c r="E80" s="4"/>
    </row>
    <row r="81" spans="5:5" x14ac:dyDescent="0.25">
      <c r="E81" s="4"/>
    </row>
    <row r="82" spans="5:5" x14ac:dyDescent="0.25">
      <c r="E82" s="4"/>
    </row>
    <row r="83" spans="5:5" x14ac:dyDescent="0.25">
      <c r="E83" s="4"/>
    </row>
    <row r="84" spans="5:5" x14ac:dyDescent="0.25">
      <c r="E84" s="4"/>
    </row>
    <row r="85" spans="5:5" x14ac:dyDescent="0.25">
      <c r="E85" s="4"/>
    </row>
    <row r="86" spans="5:5" x14ac:dyDescent="0.25">
      <c r="E86" s="4"/>
    </row>
    <row r="87" spans="5:5" x14ac:dyDescent="0.25">
      <c r="E87" s="4"/>
    </row>
    <row r="88" spans="5:5" x14ac:dyDescent="0.25">
      <c r="E88" s="4"/>
    </row>
    <row r="89" spans="5:5" x14ac:dyDescent="0.25">
      <c r="E89" s="4"/>
    </row>
    <row r="90" spans="5:5" x14ac:dyDescent="0.25">
      <c r="E90" s="4"/>
    </row>
    <row r="91" spans="5:5" x14ac:dyDescent="0.25">
      <c r="E91" s="4"/>
    </row>
    <row r="92" spans="5:5" x14ac:dyDescent="0.25">
      <c r="E92" s="4"/>
    </row>
    <row r="93" spans="5:5" x14ac:dyDescent="0.25">
      <c r="E93" s="4"/>
    </row>
    <row r="94" spans="5:5" x14ac:dyDescent="0.25">
      <c r="E94" s="4"/>
    </row>
    <row r="95" spans="5:5" x14ac:dyDescent="0.25">
      <c r="E95" s="4"/>
    </row>
    <row r="96" spans="5:5" x14ac:dyDescent="0.25">
      <c r="E96" s="4"/>
    </row>
    <row r="97" spans="5:5" x14ac:dyDescent="0.25">
      <c r="E97" s="4"/>
    </row>
    <row r="98" spans="5:5" x14ac:dyDescent="0.25">
      <c r="E98" s="4"/>
    </row>
    <row r="99" spans="5:5" x14ac:dyDescent="0.25">
      <c r="E99" s="4"/>
    </row>
    <row r="100" spans="5:5" x14ac:dyDescent="0.25">
      <c r="E100" s="4"/>
    </row>
    <row r="101" spans="5:5" x14ac:dyDescent="0.25">
      <c r="E101" s="4"/>
    </row>
    <row r="102" spans="5:5" x14ac:dyDescent="0.25">
      <c r="E102" s="4"/>
    </row>
    <row r="103" spans="5:5" x14ac:dyDescent="0.25">
      <c r="E103" s="4"/>
    </row>
    <row r="104" spans="5:5" x14ac:dyDescent="0.25">
      <c r="E104" s="4"/>
    </row>
    <row r="105" spans="5:5" x14ac:dyDescent="0.25">
      <c r="E105" s="4"/>
    </row>
    <row r="106" spans="5:5" x14ac:dyDescent="0.25">
      <c r="E106" s="4"/>
    </row>
    <row r="107" spans="5:5" x14ac:dyDescent="0.25">
      <c r="E107" s="4"/>
    </row>
    <row r="108" spans="5:5" x14ac:dyDescent="0.25">
      <c r="E108" s="4"/>
    </row>
    <row r="109" spans="5:5" x14ac:dyDescent="0.25">
      <c r="E109" s="4"/>
    </row>
    <row r="110" spans="5:5" x14ac:dyDescent="0.25">
      <c r="E110" s="4"/>
    </row>
    <row r="111" spans="5:5" x14ac:dyDescent="0.25">
      <c r="E111" s="4"/>
    </row>
    <row r="112" spans="5:5" x14ac:dyDescent="0.25">
      <c r="E112" s="4"/>
    </row>
    <row r="113" spans="5:5" x14ac:dyDescent="0.25">
      <c r="E113" s="4"/>
    </row>
    <row r="114" spans="5:5" x14ac:dyDescent="0.25">
      <c r="E114" s="4"/>
    </row>
    <row r="115" spans="5:5" x14ac:dyDescent="0.25">
      <c r="E115" s="4"/>
    </row>
    <row r="116" spans="5:5" x14ac:dyDescent="0.25">
      <c r="E116" s="4"/>
    </row>
    <row r="117" spans="5:5" x14ac:dyDescent="0.25">
      <c r="E117" s="4"/>
    </row>
    <row r="118" spans="5:5" x14ac:dyDescent="0.25">
      <c r="E118" s="4"/>
    </row>
    <row r="119" spans="5:5" x14ac:dyDescent="0.25">
      <c r="E119" s="4"/>
    </row>
    <row r="120" spans="5:5" x14ac:dyDescent="0.25">
      <c r="E120" s="4"/>
    </row>
    <row r="121" spans="5:5" x14ac:dyDescent="0.25">
      <c r="E121" s="4"/>
    </row>
    <row r="122" spans="5:5" x14ac:dyDescent="0.25">
      <c r="E122" s="4"/>
    </row>
    <row r="123" spans="5:5" x14ac:dyDescent="0.25">
      <c r="E123" s="4"/>
    </row>
    <row r="124" spans="5:5" x14ac:dyDescent="0.25">
      <c r="E124" s="4"/>
    </row>
    <row r="125" spans="5:5" x14ac:dyDescent="0.25">
      <c r="E125" s="4"/>
    </row>
    <row r="126" spans="5:5" x14ac:dyDescent="0.25">
      <c r="E126" s="4"/>
    </row>
    <row r="127" spans="5:5" x14ac:dyDescent="0.25">
      <c r="E127" s="4"/>
    </row>
    <row r="128" spans="5:5" x14ac:dyDescent="0.25">
      <c r="E128" s="4"/>
    </row>
    <row r="129" spans="5:5" x14ac:dyDescent="0.25">
      <c r="E129" s="4"/>
    </row>
    <row r="130" spans="5:5" x14ac:dyDescent="0.25">
      <c r="E130" s="4"/>
    </row>
    <row r="131" spans="5:5" x14ac:dyDescent="0.25">
      <c r="E131" s="4"/>
    </row>
    <row r="132" spans="5:5" x14ac:dyDescent="0.25">
      <c r="E132" s="4"/>
    </row>
    <row r="133" spans="5:5" x14ac:dyDescent="0.25">
      <c r="E133" s="4"/>
    </row>
    <row r="134" spans="5:5" x14ac:dyDescent="0.25">
      <c r="E134" s="4"/>
    </row>
    <row r="135" spans="5:5" x14ac:dyDescent="0.25">
      <c r="E135" s="4"/>
    </row>
    <row r="136" spans="5:5" x14ac:dyDescent="0.25">
      <c r="E136" s="4"/>
    </row>
    <row r="137" spans="5:5" x14ac:dyDescent="0.25">
      <c r="E137" s="4"/>
    </row>
    <row r="138" spans="5:5" x14ac:dyDescent="0.25">
      <c r="E138" s="4"/>
    </row>
    <row r="139" spans="5:5" x14ac:dyDescent="0.25">
      <c r="E139" s="4"/>
    </row>
    <row r="140" spans="5:5" x14ac:dyDescent="0.25">
      <c r="E140" s="4"/>
    </row>
    <row r="141" spans="5:5" x14ac:dyDescent="0.25">
      <c r="E141" s="4"/>
    </row>
    <row r="142" spans="5:5" x14ac:dyDescent="0.25">
      <c r="E142" s="4"/>
    </row>
    <row r="143" spans="5:5" x14ac:dyDescent="0.25">
      <c r="E143" s="4"/>
    </row>
    <row r="144" spans="5:5" x14ac:dyDescent="0.25">
      <c r="E144" s="4"/>
    </row>
    <row r="145" spans="5:5" x14ac:dyDescent="0.25">
      <c r="E145" s="4"/>
    </row>
    <row r="146" spans="5:5" x14ac:dyDescent="0.25">
      <c r="E146" s="4"/>
    </row>
    <row r="147" spans="5:5" x14ac:dyDescent="0.25">
      <c r="E147" s="4"/>
    </row>
    <row r="148" spans="5:5" x14ac:dyDescent="0.25">
      <c r="E148" s="4"/>
    </row>
    <row r="149" spans="5:5" x14ac:dyDescent="0.25">
      <c r="E149" s="4"/>
    </row>
    <row r="150" spans="5:5" x14ac:dyDescent="0.25">
      <c r="E150" s="4"/>
    </row>
    <row r="151" spans="5:5" x14ac:dyDescent="0.25">
      <c r="E151" s="4"/>
    </row>
    <row r="152" spans="5:5" x14ac:dyDescent="0.25">
      <c r="E152" s="4"/>
    </row>
    <row r="153" spans="5:5" x14ac:dyDescent="0.25">
      <c r="E153" s="4"/>
    </row>
    <row r="154" spans="5:5" x14ac:dyDescent="0.25">
      <c r="E154" s="4"/>
    </row>
    <row r="155" spans="5:5" x14ac:dyDescent="0.25">
      <c r="E155" s="4"/>
    </row>
    <row r="156" spans="5:5" x14ac:dyDescent="0.25">
      <c r="E156" s="4"/>
    </row>
    <row r="157" spans="5:5" x14ac:dyDescent="0.25">
      <c r="E157" s="4"/>
    </row>
    <row r="158" spans="5:5" x14ac:dyDescent="0.25">
      <c r="E158" s="4"/>
    </row>
    <row r="159" spans="5:5" x14ac:dyDescent="0.25">
      <c r="E159" s="4"/>
    </row>
    <row r="160" spans="5:5" x14ac:dyDescent="0.25">
      <c r="E160" s="4"/>
    </row>
    <row r="161" spans="5:5" x14ac:dyDescent="0.25">
      <c r="E161" s="4"/>
    </row>
    <row r="162" spans="5:5" x14ac:dyDescent="0.25">
      <c r="E162" s="4"/>
    </row>
    <row r="163" spans="5:5" x14ac:dyDescent="0.25">
      <c r="E163" s="4"/>
    </row>
    <row r="164" spans="5:5" x14ac:dyDescent="0.25">
      <c r="E164" s="4"/>
    </row>
    <row r="165" spans="5:5" x14ac:dyDescent="0.25">
      <c r="E165" s="4"/>
    </row>
    <row r="166" spans="5:5" x14ac:dyDescent="0.25">
      <c r="E166" s="4"/>
    </row>
    <row r="167" spans="5:5" x14ac:dyDescent="0.25">
      <c r="E167" s="4"/>
    </row>
    <row r="168" spans="5:5" x14ac:dyDescent="0.25">
      <c r="E168" s="4"/>
    </row>
    <row r="169" spans="5:5" x14ac:dyDescent="0.25">
      <c r="E169" s="4"/>
    </row>
    <row r="170" spans="5:5" x14ac:dyDescent="0.25">
      <c r="E170" s="4"/>
    </row>
    <row r="171" spans="5:5" x14ac:dyDescent="0.25">
      <c r="E171" s="4"/>
    </row>
    <row r="172" spans="5:5" x14ac:dyDescent="0.25">
      <c r="E172" s="4"/>
    </row>
    <row r="173" spans="5:5" x14ac:dyDescent="0.25">
      <c r="E173" s="4"/>
    </row>
    <row r="174" spans="5:5" x14ac:dyDescent="0.25">
      <c r="E174" s="4"/>
    </row>
    <row r="175" spans="5:5" x14ac:dyDescent="0.25">
      <c r="E175" s="4"/>
    </row>
    <row r="176" spans="5:5" x14ac:dyDescent="0.25">
      <c r="E176" s="4"/>
    </row>
    <row r="177" spans="5:5" x14ac:dyDescent="0.25">
      <c r="E177" s="4"/>
    </row>
    <row r="178" spans="5:5" x14ac:dyDescent="0.25">
      <c r="E178" s="4"/>
    </row>
    <row r="179" spans="5:5" x14ac:dyDescent="0.25">
      <c r="E179" s="4"/>
    </row>
    <row r="180" spans="5:5" x14ac:dyDescent="0.25">
      <c r="E180" s="4"/>
    </row>
    <row r="181" spans="5:5" x14ac:dyDescent="0.25">
      <c r="E181" s="4"/>
    </row>
    <row r="182" spans="5:5" x14ac:dyDescent="0.25">
      <c r="E182" s="4"/>
    </row>
    <row r="183" spans="5:5" x14ac:dyDescent="0.25">
      <c r="E183" s="4"/>
    </row>
    <row r="184" spans="5:5" x14ac:dyDescent="0.25">
      <c r="E184" s="4"/>
    </row>
    <row r="185" spans="5:5" x14ac:dyDescent="0.25">
      <c r="E185" s="4"/>
    </row>
    <row r="186" spans="5:5" x14ac:dyDescent="0.25">
      <c r="E186" s="4"/>
    </row>
    <row r="187" spans="5:5" x14ac:dyDescent="0.25">
      <c r="E187" s="4"/>
    </row>
    <row r="188" spans="5:5" x14ac:dyDescent="0.25">
      <c r="E188" s="4"/>
    </row>
    <row r="189" spans="5:5" x14ac:dyDescent="0.25">
      <c r="E189" s="4"/>
    </row>
    <row r="190" spans="5:5" x14ac:dyDescent="0.25">
      <c r="E190" s="4"/>
    </row>
    <row r="191" spans="5:5" x14ac:dyDescent="0.25">
      <c r="E191" s="4"/>
    </row>
    <row r="192" spans="5:5" x14ac:dyDescent="0.25">
      <c r="E192" s="4"/>
    </row>
    <row r="193" spans="5:5" x14ac:dyDescent="0.25">
      <c r="E193" s="4"/>
    </row>
    <row r="194" spans="5:5" x14ac:dyDescent="0.25">
      <c r="E194" s="4"/>
    </row>
    <row r="195" spans="5:5" x14ac:dyDescent="0.25">
      <c r="E195" s="4"/>
    </row>
    <row r="196" spans="5:5" x14ac:dyDescent="0.25">
      <c r="E196" s="4"/>
    </row>
    <row r="197" spans="5:5" x14ac:dyDescent="0.25">
      <c r="E197" s="4"/>
    </row>
    <row r="198" spans="5:5" x14ac:dyDescent="0.25">
      <c r="E198" s="4"/>
    </row>
    <row r="199" spans="5:5" x14ac:dyDescent="0.25">
      <c r="E199" s="4"/>
    </row>
    <row r="200" spans="5:5" x14ac:dyDescent="0.25">
      <c r="E200" s="4"/>
    </row>
    <row r="201" spans="5:5" x14ac:dyDescent="0.25">
      <c r="E201" s="4"/>
    </row>
    <row r="202" spans="5:5" x14ac:dyDescent="0.25">
      <c r="E202" s="4"/>
    </row>
    <row r="203" spans="5:5" x14ac:dyDescent="0.25">
      <c r="E203" s="4"/>
    </row>
    <row r="204" spans="5:5" x14ac:dyDescent="0.25">
      <c r="E204" s="4"/>
    </row>
    <row r="205" spans="5:5" x14ac:dyDescent="0.25">
      <c r="E205" s="4"/>
    </row>
    <row r="206" spans="5:5" x14ac:dyDescent="0.25">
      <c r="E206" s="4"/>
    </row>
    <row r="207" spans="5:5" x14ac:dyDescent="0.25">
      <c r="E207" s="4"/>
    </row>
    <row r="208" spans="5:5" x14ac:dyDescent="0.25">
      <c r="E208" s="4"/>
    </row>
    <row r="209" spans="5:5" x14ac:dyDescent="0.25">
      <c r="E209" s="4"/>
    </row>
    <row r="210" spans="5:5" x14ac:dyDescent="0.25">
      <c r="E210" s="4"/>
    </row>
    <row r="211" spans="5:5" x14ac:dyDescent="0.25">
      <c r="E211" s="4"/>
    </row>
    <row r="212" spans="5:5" x14ac:dyDescent="0.25">
      <c r="E212" s="4"/>
    </row>
    <row r="213" spans="5:5" x14ac:dyDescent="0.25">
      <c r="E213" s="4"/>
    </row>
    <row r="214" spans="5:5" x14ac:dyDescent="0.25">
      <c r="E214" s="4"/>
    </row>
    <row r="215" spans="5:5" x14ac:dyDescent="0.25">
      <c r="E215" s="4"/>
    </row>
    <row r="216" spans="5:5" x14ac:dyDescent="0.25">
      <c r="E216" s="4"/>
    </row>
    <row r="217" spans="5:5" x14ac:dyDescent="0.25">
      <c r="E217" s="4"/>
    </row>
    <row r="218" spans="5:5" x14ac:dyDescent="0.25">
      <c r="E218" s="4"/>
    </row>
    <row r="219" spans="5:5" x14ac:dyDescent="0.25">
      <c r="E219" s="4"/>
    </row>
    <row r="220" spans="5:5" x14ac:dyDescent="0.25">
      <c r="E220" s="4"/>
    </row>
    <row r="221" spans="5:5" x14ac:dyDescent="0.25">
      <c r="E221" s="4"/>
    </row>
    <row r="222" spans="5:5" x14ac:dyDescent="0.25">
      <c r="E222" s="4"/>
    </row>
    <row r="223" spans="5:5" x14ac:dyDescent="0.25">
      <c r="E223" s="4"/>
    </row>
    <row r="224" spans="5:5" x14ac:dyDescent="0.25">
      <c r="E224" s="4"/>
    </row>
    <row r="225" spans="5:5" x14ac:dyDescent="0.25">
      <c r="E225" s="4"/>
    </row>
    <row r="226" spans="5:5" x14ac:dyDescent="0.25">
      <c r="E226" s="4"/>
    </row>
    <row r="227" spans="5:5" x14ac:dyDescent="0.25">
      <c r="E227" s="4"/>
    </row>
    <row r="228" spans="5:5" x14ac:dyDescent="0.25">
      <c r="E228" s="4"/>
    </row>
    <row r="229" spans="5:5" x14ac:dyDescent="0.25">
      <c r="E229" s="4"/>
    </row>
    <row r="230" spans="5:5" x14ac:dyDescent="0.25">
      <c r="E230" s="4"/>
    </row>
    <row r="231" spans="5:5" x14ac:dyDescent="0.25">
      <c r="E231" s="4"/>
    </row>
    <row r="232" spans="5:5" x14ac:dyDescent="0.25">
      <c r="E232" s="4"/>
    </row>
    <row r="233" spans="5:5" x14ac:dyDescent="0.25">
      <c r="E233" s="4"/>
    </row>
    <row r="234" spans="5:5" x14ac:dyDescent="0.25">
      <c r="E234" s="4"/>
    </row>
    <row r="235" spans="5:5" x14ac:dyDescent="0.25">
      <c r="E235" s="4"/>
    </row>
    <row r="236" spans="5:5" x14ac:dyDescent="0.25">
      <c r="E236" s="4"/>
    </row>
    <row r="237" spans="5:5" x14ac:dyDescent="0.25">
      <c r="E237" s="4"/>
    </row>
    <row r="238" spans="5:5" x14ac:dyDescent="0.25">
      <c r="E238" s="4"/>
    </row>
    <row r="239" spans="5:5" x14ac:dyDescent="0.25">
      <c r="E239" s="4"/>
    </row>
    <row r="240" spans="5:5" x14ac:dyDescent="0.25">
      <c r="E240" s="4"/>
    </row>
    <row r="241" spans="5:5" x14ac:dyDescent="0.25">
      <c r="E241" s="4"/>
    </row>
    <row r="242" spans="5:5" x14ac:dyDescent="0.25">
      <c r="E242" s="4"/>
    </row>
    <row r="243" spans="5:5" x14ac:dyDescent="0.25">
      <c r="E243" s="4"/>
    </row>
    <row r="244" spans="5:5" x14ac:dyDescent="0.25">
      <c r="E244" s="4"/>
    </row>
    <row r="245" spans="5:5" x14ac:dyDescent="0.25">
      <c r="E245" s="4"/>
    </row>
    <row r="246" spans="5:5" x14ac:dyDescent="0.25">
      <c r="E246" s="4"/>
    </row>
    <row r="247" spans="5:5" x14ac:dyDescent="0.25">
      <c r="E247" s="4"/>
    </row>
    <row r="248" spans="5:5" x14ac:dyDescent="0.25">
      <c r="E248" s="4"/>
    </row>
    <row r="249" spans="5:5" x14ac:dyDescent="0.25">
      <c r="E249" s="4"/>
    </row>
    <row r="250" spans="5:5" x14ac:dyDescent="0.25">
      <c r="E250" s="4"/>
    </row>
    <row r="251" spans="5:5" x14ac:dyDescent="0.25">
      <c r="E251" s="4"/>
    </row>
    <row r="252" spans="5:5" x14ac:dyDescent="0.25">
      <c r="E252" s="4"/>
    </row>
    <row r="253" spans="5:5" x14ac:dyDescent="0.25">
      <c r="E253" s="4"/>
    </row>
    <row r="254" spans="5:5" x14ac:dyDescent="0.25">
      <c r="E254" s="4"/>
    </row>
    <row r="255" spans="5:5" x14ac:dyDescent="0.25">
      <c r="E255" s="4"/>
    </row>
    <row r="256" spans="5:5" x14ac:dyDescent="0.25">
      <c r="E256" s="4"/>
    </row>
    <row r="257" spans="5:5" x14ac:dyDescent="0.25">
      <c r="E257" s="4"/>
    </row>
    <row r="258" spans="5:5" x14ac:dyDescent="0.25">
      <c r="E258" s="4"/>
    </row>
    <row r="259" spans="5:5" x14ac:dyDescent="0.25">
      <c r="E259" s="4"/>
    </row>
    <row r="260" spans="5:5" x14ac:dyDescent="0.25">
      <c r="E260" s="4"/>
    </row>
    <row r="261" spans="5:5" x14ac:dyDescent="0.25">
      <c r="E261" s="4"/>
    </row>
    <row r="262" spans="5:5" x14ac:dyDescent="0.25">
      <c r="E262" s="4"/>
    </row>
    <row r="263" spans="5:5" x14ac:dyDescent="0.25">
      <c r="E263" s="4"/>
    </row>
    <row r="264" spans="5:5" x14ac:dyDescent="0.25">
      <c r="E264" s="4"/>
    </row>
    <row r="265" spans="5:5" x14ac:dyDescent="0.25">
      <c r="E265" s="4"/>
    </row>
    <row r="266" spans="5:5" x14ac:dyDescent="0.25">
      <c r="E266" s="4"/>
    </row>
    <row r="267" spans="5:5" x14ac:dyDescent="0.25">
      <c r="E267" s="4"/>
    </row>
    <row r="268" spans="5:5" x14ac:dyDescent="0.25">
      <c r="E268" s="4"/>
    </row>
    <row r="269" spans="5:5" x14ac:dyDescent="0.25">
      <c r="E269" s="4"/>
    </row>
    <row r="270" spans="5:5" x14ac:dyDescent="0.25">
      <c r="E270" s="4"/>
    </row>
    <row r="271" spans="5:5" x14ac:dyDescent="0.25">
      <c r="E271" s="4"/>
    </row>
    <row r="272" spans="5:5" x14ac:dyDescent="0.25">
      <c r="E272" s="4"/>
    </row>
    <row r="273" spans="5:5" x14ac:dyDescent="0.25">
      <c r="E273" s="4"/>
    </row>
    <row r="274" spans="5:5" x14ac:dyDescent="0.25">
      <c r="E274" s="4"/>
    </row>
    <row r="275" spans="5:5" x14ac:dyDescent="0.25">
      <c r="E275" s="4"/>
    </row>
    <row r="276" spans="5:5" x14ac:dyDescent="0.25">
      <c r="E276" s="4"/>
    </row>
    <row r="277" spans="5:5" x14ac:dyDescent="0.25">
      <c r="E277" s="4"/>
    </row>
    <row r="278" spans="5:5" x14ac:dyDescent="0.25">
      <c r="E278" s="4"/>
    </row>
    <row r="279" spans="5:5" x14ac:dyDescent="0.25">
      <c r="E279" s="4"/>
    </row>
    <row r="280" spans="5:5" x14ac:dyDescent="0.25">
      <c r="E280" s="4"/>
    </row>
    <row r="281" spans="5:5" x14ac:dyDescent="0.25">
      <c r="E281" s="4"/>
    </row>
    <row r="282" spans="5:5" x14ac:dyDescent="0.25">
      <c r="E282" s="4"/>
    </row>
    <row r="283" spans="5:5" x14ac:dyDescent="0.25">
      <c r="E283" s="4"/>
    </row>
    <row r="284" spans="5:5" x14ac:dyDescent="0.25">
      <c r="E284" s="4"/>
    </row>
    <row r="285" spans="5:5" x14ac:dyDescent="0.25">
      <c r="E285" s="4"/>
    </row>
    <row r="286" spans="5:5" x14ac:dyDescent="0.25">
      <c r="E286" s="4"/>
    </row>
    <row r="287" spans="5:5" x14ac:dyDescent="0.25">
      <c r="E287" s="4"/>
    </row>
    <row r="288" spans="5:5" x14ac:dyDescent="0.25">
      <c r="E288" s="4"/>
    </row>
    <row r="289" spans="5:5" x14ac:dyDescent="0.25">
      <c r="E289" s="4"/>
    </row>
    <row r="290" spans="5:5" x14ac:dyDescent="0.25">
      <c r="E290" s="4"/>
    </row>
    <row r="291" spans="5:5" x14ac:dyDescent="0.25">
      <c r="E291" s="4"/>
    </row>
    <row r="292" spans="5:5" x14ac:dyDescent="0.25">
      <c r="E292" s="4"/>
    </row>
    <row r="293" spans="5:5" x14ac:dyDescent="0.25">
      <c r="E293" s="4"/>
    </row>
    <row r="294" spans="5:5" x14ac:dyDescent="0.25">
      <c r="E294" s="4"/>
    </row>
    <row r="295" spans="5:5" x14ac:dyDescent="0.25">
      <c r="E295" s="4"/>
    </row>
    <row r="296" spans="5:5" x14ac:dyDescent="0.25">
      <c r="E296" s="4"/>
    </row>
    <row r="297" spans="5:5" x14ac:dyDescent="0.25">
      <c r="E297" s="4"/>
    </row>
    <row r="298" spans="5:5" x14ac:dyDescent="0.25">
      <c r="E298" s="4"/>
    </row>
    <row r="299" spans="5:5" x14ac:dyDescent="0.25">
      <c r="E299" s="4"/>
    </row>
    <row r="300" spans="5:5" x14ac:dyDescent="0.25">
      <c r="E300" s="4"/>
    </row>
    <row r="301" spans="5:5" x14ac:dyDescent="0.25">
      <c r="E301" s="4"/>
    </row>
    <row r="302" spans="5:5" x14ac:dyDescent="0.25">
      <c r="E302" s="4"/>
    </row>
    <row r="303" spans="5:5" x14ac:dyDescent="0.25">
      <c r="E303" s="4"/>
    </row>
    <row r="304" spans="5:5" x14ac:dyDescent="0.25">
      <c r="E304" s="4"/>
    </row>
    <row r="305" spans="5:5" x14ac:dyDescent="0.25">
      <c r="E305" s="4"/>
    </row>
    <row r="306" spans="5:5" x14ac:dyDescent="0.25">
      <c r="E306" s="4"/>
    </row>
    <row r="307" spans="5:5" x14ac:dyDescent="0.25">
      <c r="E307" s="4"/>
    </row>
    <row r="308" spans="5:5" x14ac:dyDescent="0.25">
      <c r="E308" s="4"/>
    </row>
    <row r="309" spans="5:5" x14ac:dyDescent="0.25">
      <c r="E309" s="4"/>
    </row>
    <row r="310" spans="5:5" x14ac:dyDescent="0.25">
      <c r="E310" s="4"/>
    </row>
    <row r="311" spans="5:5" x14ac:dyDescent="0.25">
      <c r="E311" s="4"/>
    </row>
    <row r="312" spans="5:5" x14ac:dyDescent="0.25">
      <c r="E312" s="4"/>
    </row>
    <row r="313" spans="5:5" x14ac:dyDescent="0.25">
      <c r="E313" s="4"/>
    </row>
    <row r="314" spans="5:5" x14ac:dyDescent="0.25">
      <c r="E314" s="4"/>
    </row>
    <row r="315" spans="5:5" x14ac:dyDescent="0.25">
      <c r="E315" s="4"/>
    </row>
    <row r="316" spans="5:5" x14ac:dyDescent="0.25">
      <c r="E316" s="4"/>
    </row>
    <row r="317" spans="5:5" x14ac:dyDescent="0.25">
      <c r="E317" s="4"/>
    </row>
    <row r="318" spans="5:5" x14ac:dyDescent="0.25">
      <c r="E318" s="4"/>
    </row>
    <row r="319" spans="5:5" x14ac:dyDescent="0.25">
      <c r="E319" s="4"/>
    </row>
    <row r="320" spans="5:5" x14ac:dyDescent="0.25">
      <c r="E320" s="4"/>
    </row>
    <row r="321" spans="5:5" x14ac:dyDescent="0.25">
      <c r="E321" s="4"/>
    </row>
    <row r="322" spans="5:5" x14ac:dyDescent="0.25">
      <c r="E322" s="4"/>
    </row>
    <row r="323" spans="5:5" x14ac:dyDescent="0.25">
      <c r="E323" s="4"/>
    </row>
    <row r="324" spans="5:5" x14ac:dyDescent="0.25">
      <c r="E324" s="4"/>
    </row>
    <row r="325" spans="5:5" x14ac:dyDescent="0.25">
      <c r="E325" s="4"/>
    </row>
    <row r="326" spans="5:5" x14ac:dyDescent="0.25">
      <c r="E326" s="4"/>
    </row>
    <row r="327" spans="5:5" x14ac:dyDescent="0.25">
      <c r="E327" s="4"/>
    </row>
    <row r="328" spans="5:5" x14ac:dyDescent="0.25">
      <c r="E328" s="4"/>
    </row>
    <row r="329" spans="5:5" x14ac:dyDescent="0.25">
      <c r="E329" s="4"/>
    </row>
    <row r="330" spans="5:5" x14ac:dyDescent="0.25">
      <c r="E330" s="4"/>
    </row>
    <row r="331" spans="5:5" x14ac:dyDescent="0.25">
      <c r="E331" s="4"/>
    </row>
    <row r="332" spans="5:5" x14ac:dyDescent="0.25">
      <c r="E332" s="4"/>
    </row>
    <row r="333" spans="5:5" x14ac:dyDescent="0.25">
      <c r="E333" s="4"/>
    </row>
    <row r="334" spans="5:5" x14ac:dyDescent="0.25">
      <c r="E334" s="4"/>
    </row>
    <row r="335" spans="5:5" x14ac:dyDescent="0.25">
      <c r="E335" s="4"/>
    </row>
    <row r="336" spans="5:5" x14ac:dyDescent="0.25">
      <c r="E336" s="4"/>
    </row>
    <row r="337" spans="5:5" x14ac:dyDescent="0.25">
      <c r="E337" s="4"/>
    </row>
    <row r="338" spans="5:5" x14ac:dyDescent="0.25">
      <c r="E338" s="4"/>
    </row>
    <row r="339" spans="5:5" x14ac:dyDescent="0.25">
      <c r="E339" s="4"/>
    </row>
    <row r="340" spans="5:5" x14ac:dyDescent="0.25">
      <c r="E340" s="4"/>
    </row>
    <row r="341" spans="5:5" x14ac:dyDescent="0.25">
      <c r="E341" s="4"/>
    </row>
    <row r="342" spans="5:5" x14ac:dyDescent="0.25">
      <c r="E342" s="4"/>
    </row>
    <row r="343" spans="5:5" x14ac:dyDescent="0.25">
      <c r="E343" s="4"/>
    </row>
    <row r="344" spans="5:5" x14ac:dyDescent="0.25">
      <c r="E344" s="4"/>
    </row>
    <row r="345" spans="5:5" x14ac:dyDescent="0.25">
      <c r="E345" s="4"/>
    </row>
    <row r="346" spans="5:5" x14ac:dyDescent="0.25">
      <c r="E346" s="4"/>
    </row>
    <row r="347" spans="5:5" x14ac:dyDescent="0.25">
      <c r="E347" s="4"/>
    </row>
    <row r="348" spans="5:5" x14ac:dyDescent="0.25">
      <c r="E348" s="4"/>
    </row>
    <row r="349" spans="5:5" x14ac:dyDescent="0.25">
      <c r="E349" s="4"/>
    </row>
    <row r="350" spans="5:5" x14ac:dyDescent="0.25">
      <c r="E350" s="4"/>
    </row>
    <row r="351" spans="5:5" x14ac:dyDescent="0.25">
      <c r="E351" s="4"/>
    </row>
    <row r="352" spans="5:5" x14ac:dyDescent="0.25">
      <c r="E352" s="4"/>
    </row>
    <row r="353" spans="5:5" x14ac:dyDescent="0.25">
      <c r="E353" s="4"/>
    </row>
    <row r="354" spans="5:5" x14ac:dyDescent="0.25">
      <c r="E354" s="4"/>
    </row>
  </sheetData>
  <autoFilter ref="A3:F18" xr:uid="{00000000-0009-0000-0000-000003000000}"/>
  <conditionalFormatting sqref="F20:F1048576 F4:F18">
    <cfRule type="cellIs" dxfId="17" priority="9" operator="greaterThan">
      <formula>0</formula>
    </cfRule>
    <cfRule type="cellIs" dxfId="16" priority="10" operator="lessThan">
      <formula>0</formula>
    </cfRule>
  </conditionalFormatting>
  <conditionalFormatting sqref="F13:F16">
    <cfRule type="cellIs" dxfId="15" priority="5" operator="greaterThan">
      <formula>0</formula>
    </cfRule>
    <cfRule type="cellIs" dxfId="14" priority="6" operator="lessThan">
      <formula>0</formula>
    </cfRule>
  </conditionalFormatting>
  <conditionalFormatting sqref="F17:F19">
    <cfRule type="cellIs" dxfId="13" priority="1" operator="greaterThan">
      <formula>0</formula>
    </cfRule>
    <cfRule type="cellIs" dxfId="12" priority="2" operator="lessThan">
      <formula>0</formula>
    </cfRule>
  </conditionalFormatting>
  <dataValidations count="1">
    <dataValidation type="list" allowBlank="1" showInputMessage="1" showErrorMessage="1" sqref="B16 B18 B4:B14" xr:uid="{00000000-0002-0000-0300-000000000000}">
      <formula1>Configuracoes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844CBF4A-6A0B-42E1-8B87-02A09BEFC71C}">
            <xm:f>IF(VLOOKUP($B4,Configurações!$A:$C,3,0)="Despesa",1,0)=0</xm:f>
            <x14:dxf>
              <font>
                <color theme="4" tint="-0.499984740745262"/>
              </font>
            </x14:dxf>
          </x14:cfRule>
          <x14:cfRule type="expression" priority="14" id="{A8DB42A8-6707-4D90-81F7-5774099B60AC}">
            <xm:f>IF(VLOOKUP($B4,Configurações!$A:$C,3,0)="Despesa",1,0)=1</xm:f>
            <x14:dxf>
              <font>
                <color rgb="FFFF0000"/>
              </font>
              <numFmt numFmtId="164" formatCode="\-&quot;R$&quot;\ #,##0.00;[Red]General"/>
            </x14:dxf>
          </x14:cfRule>
          <xm:sqref>E4</xm:sqref>
        </x14:conditionalFormatting>
        <x14:conditionalFormatting xmlns:xm="http://schemas.microsoft.com/office/excel/2006/main">
          <x14:cfRule type="expression" priority="11" id="{3868628E-E9F9-4BF9-9D02-3FAFA85F956D}">
            <xm:f>IF(VLOOKUP($B4,Configurações!$A:$C,3,0)="Despesa",1,0)=0</xm:f>
            <x14:dxf>
              <font>
                <color theme="4" tint="-0.499984740745262"/>
              </font>
              <fill>
                <patternFill>
                  <bgColor theme="4" tint="0.79998168889431442"/>
                </patternFill>
              </fill>
            </x14:dxf>
          </x14:cfRule>
          <x14:cfRule type="expression" priority="12" id="{FB247C62-A85F-4A72-A10F-D6281DF2F878}">
            <xm:f>IF(VLOOKUP($B4,Configurações!$A:$C,3,0)="Despesa",1,0)=1</xm:f>
            <x14:dxf>
              <font>
                <color rgb="FFFF0000"/>
              </font>
              <numFmt numFmtId="164" formatCode="\-&quot;R$&quot;\ #,##0.00;[Red]General"/>
              <fill>
                <patternFill>
                  <bgColor theme="5" tint="0.79998168889431442"/>
                </patternFill>
              </fill>
            </x14:dxf>
          </x14:cfRule>
          <xm:sqref>E4:E12 E17:E354</xm:sqref>
        </x14:conditionalFormatting>
        <x14:conditionalFormatting xmlns:xm="http://schemas.microsoft.com/office/excel/2006/main">
          <x14:cfRule type="expression" priority="7" id="{FB392D97-D289-414A-9F5C-0855871FB2D9}">
            <xm:f>IF(VLOOKUP($B13,Configurações!$A:$C,3,0)="Despesa",1,0)=0</xm:f>
            <x14:dxf>
              <font>
                <color theme="4" tint="-0.499984740745262"/>
              </font>
              <fill>
                <patternFill>
                  <bgColor theme="4" tint="0.79998168889431442"/>
                </patternFill>
              </fill>
            </x14:dxf>
          </x14:cfRule>
          <x14:cfRule type="expression" priority="8" id="{E9D05EBC-525E-45BA-80A1-7D9D79DBEA96}">
            <xm:f>IF(VLOOKUP($B13,Configurações!$A:$C,3,0)="Despesa",1,0)=1</xm:f>
            <x14:dxf>
              <font>
                <color rgb="FFFF0000"/>
              </font>
              <numFmt numFmtId="164" formatCode="\-&quot;R$&quot;\ #,##0.00;[Red]General"/>
              <fill>
                <patternFill>
                  <bgColor theme="5" tint="0.79998168889431442"/>
                </patternFill>
              </fill>
            </x14:dxf>
          </x14:cfRule>
          <xm:sqref>E13:E16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8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2" max="2" width="33.28515625" customWidth="1"/>
    <col min="3" max="3" width="8.5703125" style="6" customWidth="1"/>
    <col min="4" max="4" width="34.42578125" customWidth="1"/>
    <col min="5" max="5" width="13.28515625" bestFit="1" customWidth="1"/>
    <col min="6" max="6" width="14.42578125" style="6" bestFit="1" customWidth="1"/>
    <col min="7" max="7" width="11.5703125" style="6" customWidth="1"/>
  </cols>
  <sheetData>
    <row r="1" spans="1:9" s="6" customFormat="1" x14ac:dyDescent="0.25">
      <c r="B1" s="8"/>
      <c r="C1" s="8"/>
      <c r="D1" s="8"/>
      <c r="E1" s="5" t="s">
        <v>42</v>
      </c>
      <c r="F1" s="4">
        <v>10000</v>
      </c>
    </row>
    <row r="2" spans="1:9" s="6" customFormat="1" x14ac:dyDescent="0.25"/>
    <row r="3" spans="1:9" x14ac:dyDescent="0.25">
      <c r="A3" s="15" t="s">
        <v>3</v>
      </c>
      <c r="B3" s="15" t="s">
        <v>9</v>
      </c>
      <c r="C3" s="15" t="s">
        <v>10</v>
      </c>
      <c r="D3" s="15" t="s">
        <v>40</v>
      </c>
      <c r="E3" s="15" t="s">
        <v>41</v>
      </c>
      <c r="F3" s="15" t="s">
        <v>2</v>
      </c>
    </row>
    <row r="4" spans="1:9" x14ac:dyDescent="0.25">
      <c r="A4" s="13">
        <v>1</v>
      </c>
      <c r="B4" s="13" t="s">
        <v>32</v>
      </c>
      <c r="C4" s="13" t="str">
        <f>VLOOKUP(B4,Configurações!A:C,3,0)</f>
        <v>Despesa</v>
      </c>
      <c r="D4" s="13" t="s">
        <v>43</v>
      </c>
      <c r="E4" s="14">
        <v>2638</v>
      </c>
      <c r="F4" s="14">
        <f>F1+(E4*IF(VLOOKUP(B4,Configurações!A:C,3,0)="Despesa",-1,1))</f>
        <v>7362</v>
      </c>
      <c r="G4" s="4"/>
      <c r="I4" s="7"/>
    </row>
    <row r="5" spans="1:9" x14ac:dyDescent="0.25">
      <c r="A5" s="13">
        <v>1</v>
      </c>
      <c r="B5" s="13" t="s">
        <v>22</v>
      </c>
      <c r="C5" s="13" t="str">
        <f>VLOOKUP(B5,Configurações!A:C,3,0)</f>
        <v>Despesa</v>
      </c>
      <c r="D5" s="13"/>
      <c r="E5" s="14">
        <v>1527</v>
      </c>
      <c r="F5" s="14">
        <f>F4+(E5*IF(VLOOKUP(B5,Configurações!A:C,3,0)="Despesa",-1,1))</f>
        <v>5835</v>
      </c>
      <c r="G5" s="4"/>
    </row>
    <row r="6" spans="1:9" x14ac:dyDescent="0.25">
      <c r="A6" s="13">
        <v>2</v>
      </c>
      <c r="B6" s="13" t="s">
        <v>21</v>
      </c>
      <c r="C6" s="13" t="str">
        <f>VLOOKUP(B6,Configurações!A:C,3,0)</f>
        <v>Despesa</v>
      </c>
      <c r="D6" s="13"/>
      <c r="E6" s="14">
        <v>2730</v>
      </c>
      <c r="F6" s="14">
        <f>F5+(E6*IF(VLOOKUP(B6,Configurações!A:C,3,0)="Despesa",-1,1))</f>
        <v>3105</v>
      </c>
      <c r="G6" s="4"/>
    </row>
    <row r="7" spans="1:9" x14ac:dyDescent="0.25">
      <c r="A7" s="13">
        <v>2</v>
      </c>
      <c r="B7" s="13" t="s">
        <v>18</v>
      </c>
      <c r="C7" s="13" t="str">
        <f>VLOOKUP(B7,Configurações!A:C,3,0)</f>
        <v>Despesa</v>
      </c>
      <c r="D7" s="13"/>
      <c r="E7" s="14">
        <v>2000</v>
      </c>
      <c r="F7" s="14">
        <f>F6+(E7*IF(VLOOKUP(B7,Configurações!A:C,3,0)="Despesa",-1,1))</f>
        <v>1105</v>
      </c>
      <c r="G7" s="4"/>
    </row>
    <row r="8" spans="1:9" x14ac:dyDescent="0.25">
      <c r="A8" s="13">
        <v>2</v>
      </c>
      <c r="B8" s="13" t="s">
        <v>17</v>
      </c>
      <c r="C8" s="13" t="str">
        <f>VLOOKUP(B8,Configurações!A:C,3,0)</f>
        <v>Despesa</v>
      </c>
      <c r="D8" s="13"/>
      <c r="E8" s="14">
        <v>200</v>
      </c>
      <c r="F8" s="14">
        <f>F7+(E8*IF(VLOOKUP(B8,Configurações!A:C,3,0)="Despesa",-1,1))</f>
        <v>905</v>
      </c>
      <c r="G8" s="4"/>
    </row>
    <row r="9" spans="1:9" x14ac:dyDescent="0.25">
      <c r="A9" s="13">
        <v>3</v>
      </c>
      <c r="B9" s="13" t="s">
        <v>35</v>
      </c>
      <c r="C9" s="13" t="str">
        <f>VLOOKUP(B9,Configurações!A:C,3,0)</f>
        <v>Despesa</v>
      </c>
      <c r="D9" s="13"/>
      <c r="E9" s="14">
        <v>400</v>
      </c>
      <c r="F9" s="14">
        <f>F8+(E9*IF(VLOOKUP(B9,Configurações!A:C,3,0)="Despesa",-1,1))</f>
        <v>505</v>
      </c>
      <c r="G9" s="4"/>
    </row>
    <row r="10" spans="1:9" x14ac:dyDescent="0.25">
      <c r="A10" s="13">
        <v>3</v>
      </c>
      <c r="B10" s="13" t="s">
        <v>24</v>
      </c>
      <c r="C10" s="13" t="str">
        <f>VLOOKUP(B10,Configurações!A:C,3,0)</f>
        <v>Despesa</v>
      </c>
      <c r="D10" s="13"/>
      <c r="E10" s="14">
        <v>350</v>
      </c>
      <c r="F10" s="14">
        <f>F9+(E10*IF(VLOOKUP(B10,Configurações!A:C,3,0)="Despesa",-1,1))</f>
        <v>155</v>
      </c>
      <c r="G10" s="4"/>
    </row>
    <row r="11" spans="1:9" x14ac:dyDescent="0.25">
      <c r="A11" s="13">
        <v>4</v>
      </c>
      <c r="B11" s="13" t="s">
        <v>39</v>
      </c>
      <c r="C11" s="13" t="str">
        <f>VLOOKUP(B11,Configurações!A:C,3,0)</f>
        <v>Receita</v>
      </c>
      <c r="D11" s="13"/>
      <c r="E11" s="14">
        <v>5000</v>
      </c>
      <c r="F11" s="14">
        <f>F10+(E11*IF(VLOOKUP(B11,Configurações!A:C,3,0)="Despesa",-1,1))</f>
        <v>5155</v>
      </c>
      <c r="G11" s="4"/>
    </row>
    <row r="12" spans="1:9" x14ac:dyDescent="0.25">
      <c r="A12" s="13">
        <v>4</v>
      </c>
      <c r="B12" s="13" t="s">
        <v>31</v>
      </c>
      <c r="C12" s="13" t="str">
        <f>VLOOKUP(B12,Configurações!A:C,3,0)</f>
        <v>Despesa</v>
      </c>
      <c r="D12" s="13"/>
      <c r="E12" s="14">
        <v>2314</v>
      </c>
      <c r="F12" s="14">
        <f>F11+(E12*IF(VLOOKUP(B12,Configurações!A:C,3,0)="Despesa",-1,1))</f>
        <v>2841</v>
      </c>
      <c r="G12" s="4"/>
    </row>
    <row r="13" spans="1:9" x14ac:dyDescent="0.25">
      <c r="A13" s="13">
        <v>5</v>
      </c>
      <c r="B13" s="13" t="s">
        <v>34</v>
      </c>
      <c r="C13" s="13" t="str">
        <f>VLOOKUP(B13,Configurações!A:C,3,0)</f>
        <v>Despesa</v>
      </c>
      <c r="D13" s="13"/>
      <c r="E13" s="14">
        <v>2759</v>
      </c>
      <c r="F13" s="14">
        <f>F12+(E13*IF(VLOOKUP(B13,Configurações!A:C,3,0)="Despesa",-1,1))</f>
        <v>82</v>
      </c>
      <c r="G13" s="4"/>
    </row>
    <row r="14" spans="1:9" x14ac:dyDescent="0.25">
      <c r="A14" s="13">
        <v>5</v>
      </c>
      <c r="B14" s="13" t="s">
        <v>15</v>
      </c>
      <c r="C14" s="13" t="str">
        <f>VLOOKUP(B14,Configurações!A:C,3,0)</f>
        <v>Receita</v>
      </c>
      <c r="D14" s="13"/>
      <c r="E14" s="14">
        <v>2270</v>
      </c>
      <c r="F14" s="14">
        <f>F13+(E14*IF(VLOOKUP(B14,Configurações!A:C,3,0)="Despesa",-1,1))</f>
        <v>2352</v>
      </c>
      <c r="G14" s="4"/>
    </row>
    <row r="15" spans="1:9" x14ac:dyDescent="0.25">
      <c r="A15" s="13">
        <v>5</v>
      </c>
      <c r="B15" s="13" t="s">
        <v>20</v>
      </c>
      <c r="C15" s="13" t="str">
        <f>VLOOKUP(B15,Configurações!A:C,3,0)</f>
        <v>Despesa</v>
      </c>
      <c r="D15" s="13"/>
      <c r="E15" s="14">
        <v>500</v>
      </c>
      <c r="F15" s="14">
        <f>F14+(E15*IF(VLOOKUP(B15,Configurações!A:C,3,0)="Despesa",-1,1))</f>
        <v>1852</v>
      </c>
      <c r="G15" s="4"/>
    </row>
    <row r="16" spans="1:9" x14ac:dyDescent="0.25">
      <c r="A16" s="13">
        <v>5</v>
      </c>
      <c r="B16" s="13" t="s">
        <v>27</v>
      </c>
      <c r="C16" s="13" t="str">
        <f>VLOOKUP(B16,Configurações!A:C,3,0)</f>
        <v>Despesa</v>
      </c>
      <c r="D16" s="13"/>
      <c r="E16" s="14">
        <v>1000</v>
      </c>
      <c r="F16" s="14">
        <f>F15+(E16*IF(VLOOKUP(B16,Configurações!A:C,3,0)="Despesa",-1,1))</f>
        <v>852</v>
      </c>
      <c r="G16" s="4"/>
    </row>
    <row r="17" spans="1:7" x14ac:dyDescent="0.25">
      <c r="A17" s="13">
        <v>6</v>
      </c>
      <c r="B17" s="13" t="s">
        <v>19</v>
      </c>
      <c r="C17" s="13" t="str">
        <f>VLOOKUP(B17,Configurações!A:C,3,0)</f>
        <v>Despesa</v>
      </c>
      <c r="D17" s="13"/>
      <c r="E17" s="14">
        <v>250</v>
      </c>
      <c r="F17" s="14">
        <f>F16+(E17*IF(VLOOKUP(B17,Configurações!A:C,3,0)="Despesa",-1,1))</f>
        <v>602</v>
      </c>
      <c r="G17" s="4"/>
    </row>
    <row r="18" spans="1:7" x14ac:dyDescent="0.25">
      <c r="A18" s="13">
        <v>6</v>
      </c>
      <c r="B18" s="13" t="s">
        <v>23</v>
      </c>
      <c r="C18" s="13" t="str">
        <f>VLOOKUP(B18,Configurações!A:C,3,0)</f>
        <v>Despesa</v>
      </c>
      <c r="D18" s="13"/>
      <c r="E18" s="14">
        <v>350</v>
      </c>
      <c r="F18" s="14">
        <f>F17+(E18*IF(VLOOKUP(B18,Configurações!A:C,3,0)="Despesa",-1,1))</f>
        <v>252</v>
      </c>
      <c r="G18" s="4"/>
    </row>
    <row r="19" spans="1:7" x14ac:dyDescent="0.25">
      <c r="A19" s="13">
        <v>6</v>
      </c>
      <c r="B19" s="13" t="s">
        <v>15</v>
      </c>
      <c r="C19" s="13" t="str">
        <f>VLOOKUP(B19,Configurações!A:C,3,0)</f>
        <v>Receita</v>
      </c>
      <c r="D19" s="13"/>
      <c r="E19" s="14">
        <v>2880</v>
      </c>
      <c r="F19" s="14">
        <f>F18+(E19*IF(VLOOKUP(B19,Configurações!A:C,3,0)="Despesa",-1,1))</f>
        <v>3132</v>
      </c>
      <c r="G19" s="4"/>
    </row>
    <row r="20" spans="1:7" x14ac:dyDescent="0.25">
      <c r="A20" s="13">
        <v>6</v>
      </c>
      <c r="B20" s="13" t="s">
        <v>11</v>
      </c>
      <c r="C20" s="13" t="str">
        <f>VLOOKUP(B20,Configurações!A:C,3,0)</f>
        <v>Despesa</v>
      </c>
      <c r="D20" s="13"/>
      <c r="E20" s="14">
        <v>2314</v>
      </c>
      <c r="F20" s="14">
        <f>F19+(E20*IF(VLOOKUP(B20,Configurações!A:C,3,0)="Despesa",-1,1))</f>
        <v>818</v>
      </c>
      <c r="G20" s="4"/>
    </row>
    <row r="21" spans="1:7" x14ac:dyDescent="0.25">
      <c r="A21" s="13">
        <v>7</v>
      </c>
      <c r="B21" s="13" t="s">
        <v>15</v>
      </c>
      <c r="C21" s="13" t="str">
        <f>VLOOKUP(B21,Configurações!A:C,3,0)</f>
        <v>Receita</v>
      </c>
      <c r="D21" s="13"/>
      <c r="E21" s="14">
        <v>2056</v>
      </c>
      <c r="F21" s="14">
        <f>F20+(E21*IF(VLOOKUP(B21,Configurações!A:C,3,0)="Despesa",-1,1))</f>
        <v>2874</v>
      </c>
      <c r="G21" s="4"/>
    </row>
    <row r="22" spans="1:7" x14ac:dyDescent="0.25">
      <c r="A22" s="13">
        <v>7</v>
      </c>
      <c r="B22" s="13" t="s">
        <v>11</v>
      </c>
      <c r="C22" s="13" t="str">
        <f>VLOOKUP(B22,Configurações!A:C,3,0)</f>
        <v>Despesa</v>
      </c>
      <c r="D22" s="13"/>
      <c r="E22" s="14">
        <v>2643</v>
      </c>
      <c r="F22" s="14">
        <f>F21+(E22*IF(VLOOKUP(B22,Configurações!A:C,3,0)="Despesa",-1,1))</f>
        <v>231</v>
      </c>
      <c r="G22" s="4"/>
    </row>
    <row r="23" spans="1:7" x14ac:dyDescent="0.25">
      <c r="A23" s="13">
        <v>8</v>
      </c>
      <c r="B23" s="13" t="s">
        <v>15</v>
      </c>
      <c r="C23" s="13" t="str">
        <f>VLOOKUP(B23,Configurações!A:C,3,0)</f>
        <v>Receita</v>
      </c>
      <c r="D23" s="13"/>
      <c r="E23" s="14">
        <v>2522</v>
      </c>
      <c r="F23" s="14">
        <f>F22+(E23*IF(VLOOKUP(B23,Configurações!A:C,3,0)="Despesa",-1,1))</f>
        <v>2753</v>
      </c>
      <c r="G23" s="4"/>
    </row>
    <row r="24" spans="1:7" x14ac:dyDescent="0.25">
      <c r="A24" s="13">
        <v>9</v>
      </c>
      <c r="B24" s="13" t="s">
        <v>11</v>
      </c>
      <c r="C24" s="13" t="str">
        <f>VLOOKUP(B24,Configurações!A:C,3,0)</f>
        <v>Despesa</v>
      </c>
      <c r="D24" s="13"/>
      <c r="E24" s="14">
        <v>2096</v>
      </c>
      <c r="F24" s="14">
        <f>F23+(E24*IF(VLOOKUP(B24,Configurações!A:C,3,0)="Despesa",-1,1))</f>
        <v>657</v>
      </c>
      <c r="G24" s="4"/>
    </row>
    <row r="25" spans="1:7" x14ac:dyDescent="0.25">
      <c r="A25" s="13">
        <v>10</v>
      </c>
      <c r="B25" s="13" t="s">
        <v>15</v>
      </c>
      <c r="C25" s="13" t="str">
        <f>VLOOKUP(B25,Configurações!A:C,3,0)</f>
        <v>Receita</v>
      </c>
      <c r="D25" s="13"/>
      <c r="E25" s="14">
        <v>1780</v>
      </c>
      <c r="F25" s="14">
        <f>F24+(E25*IF(VLOOKUP(B25,Configurações!A:C,3,0)="Despesa",-1,1))</f>
        <v>2437</v>
      </c>
      <c r="G25" s="4"/>
    </row>
    <row r="26" spans="1:7" x14ac:dyDescent="0.25">
      <c r="A26" s="13">
        <v>11</v>
      </c>
      <c r="B26" s="13" t="s">
        <v>11</v>
      </c>
      <c r="C26" s="13" t="str">
        <f>VLOOKUP(B26,Configurações!A:C,3,0)</f>
        <v>Despesa</v>
      </c>
      <c r="D26" s="13"/>
      <c r="E26" s="14">
        <v>2102</v>
      </c>
      <c r="F26" s="14">
        <f>F25+(E26*IF(VLOOKUP(B26,Configurações!A:C,3,0)="Despesa",-1,1))</f>
        <v>335</v>
      </c>
      <c r="G26" s="4"/>
    </row>
    <row r="27" spans="1:7" x14ac:dyDescent="0.25">
      <c r="A27" s="13">
        <v>12</v>
      </c>
      <c r="B27" s="13" t="s">
        <v>15</v>
      </c>
      <c r="C27" s="13" t="str">
        <f>VLOOKUP(B27,Configurações!A:C,3,0)</f>
        <v>Receita</v>
      </c>
      <c r="D27" s="13"/>
      <c r="E27" s="14">
        <v>1903</v>
      </c>
      <c r="F27" s="14">
        <f>F26+(E27*IF(VLOOKUP(B27,Configurações!A:C,3,0)="Despesa",-1,1))</f>
        <v>2238</v>
      </c>
      <c r="G27" s="4"/>
    </row>
    <row r="28" spans="1:7" x14ac:dyDescent="0.25">
      <c r="A28" s="13">
        <v>13</v>
      </c>
      <c r="B28" s="13" t="s">
        <v>11</v>
      </c>
      <c r="C28" s="13" t="str">
        <f>VLOOKUP(B28,Configurações!A:C,3,0)</f>
        <v>Despesa</v>
      </c>
      <c r="D28" s="13"/>
      <c r="E28" s="14">
        <v>1770</v>
      </c>
      <c r="F28" s="14">
        <f>F27+(E28*IF(VLOOKUP(B28,Configurações!A:C,3,0)="Despesa",-1,1))</f>
        <v>468</v>
      </c>
      <c r="G28" s="4"/>
    </row>
    <row r="29" spans="1:7" x14ac:dyDescent="0.25">
      <c r="A29" s="13">
        <v>14</v>
      </c>
      <c r="B29" s="13" t="s">
        <v>15</v>
      </c>
      <c r="C29" s="13" t="str">
        <f>VLOOKUP(B29,Configurações!A:C,3,0)</f>
        <v>Receita</v>
      </c>
      <c r="D29" s="13"/>
      <c r="E29" s="14">
        <v>3653</v>
      </c>
      <c r="F29" s="14">
        <f>F28+(E29*IF(VLOOKUP(B29,Configurações!A:C,3,0)="Despesa",-1,1))</f>
        <v>4121</v>
      </c>
    </row>
    <row r="30" spans="1:7" x14ac:dyDescent="0.25">
      <c r="A30" s="13">
        <v>15</v>
      </c>
      <c r="B30" s="13" t="s">
        <v>11</v>
      </c>
      <c r="C30" s="13" t="str">
        <f>VLOOKUP(B30,Configurações!A:C,3,0)</f>
        <v>Despesa</v>
      </c>
      <c r="D30" s="13"/>
      <c r="E30" s="14">
        <v>330</v>
      </c>
      <c r="F30" s="14">
        <f>F29+(E30*IF(VLOOKUP(B30,Configurações!A:C,3,0)="Despesa",-1,1))</f>
        <v>3791</v>
      </c>
    </row>
    <row r="31" spans="1:7" x14ac:dyDescent="0.25">
      <c r="A31" s="13">
        <v>16</v>
      </c>
      <c r="B31" s="13" t="s">
        <v>15</v>
      </c>
      <c r="C31" s="13" t="str">
        <f>VLOOKUP(B31,Configurações!A:C,3,0)</f>
        <v>Receita</v>
      </c>
      <c r="D31" s="13"/>
      <c r="E31" s="14">
        <v>3500</v>
      </c>
      <c r="F31" s="14">
        <f>F30+(E31*IF(VLOOKUP(B31,Configurações!A:C,3,0)="Despesa",-1,1))</f>
        <v>7291</v>
      </c>
    </row>
    <row r="32" spans="1:7" x14ac:dyDescent="0.25">
      <c r="A32" s="13">
        <v>17</v>
      </c>
      <c r="B32" s="13" t="s">
        <v>11</v>
      </c>
      <c r="C32" s="13" t="str">
        <f>VLOOKUP(B32,Configurações!A:C,3,0)</f>
        <v>Despesa</v>
      </c>
      <c r="D32" s="13"/>
      <c r="E32" s="14">
        <v>1204</v>
      </c>
      <c r="F32" s="14">
        <f>F31+(E32*IF(VLOOKUP(B32,Configurações!A:C,3,0)="Despesa",-1,1))</f>
        <v>6087</v>
      </c>
    </row>
    <row r="33" spans="1:6" x14ac:dyDescent="0.25">
      <c r="A33" s="13">
        <v>18</v>
      </c>
      <c r="B33" s="13" t="s">
        <v>15</v>
      </c>
      <c r="C33" s="13" t="str">
        <f>VLOOKUP(B33,Configurações!A:C,3,0)</f>
        <v>Receita</v>
      </c>
      <c r="D33" s="13"/>
      <c r="E33" s="14">
        <v>2389</v>
      </c>
      <c r="F33" s="14">
        <f>F32+(E33*IF(VLOOKUP(B33,Configurações!A:C,3,0)="Despesa",-1,1))</f>
        <v>8476</v>
      </c>
    </row>
    <row r="34" spans="1:6" x14ac:dyDescent="0.25">
      <c r="A34" s="13">
        <v>19</v>
      </c>
      <c r="B34" s="13" t="s">
        <v>11</v>
      </c>
      <c r="C34" s="13" t="str">
        <f>VLOOKUP(B34,Configurações!A:C,3,0)</f>
        <v>Despesa</v>
      </c>
      <c r="D34" s="13"/>
      <c r="E34" s="14">
        <v>1713</v>
      </c>
      <c r="F34" s="14">
        <f>F33+(E34*IF(VLOOKUP(B34,Configurações!A:C,3,0)="Despesa",-1,1))</f>
        <v>6763</v>
      </c>
    </row>
    <row r="35" spans="1:6" x14ac:dyDescent="0.25">
      <c r="A35" s="13">
        <v>20</v>
      </c>
      <c r="B35" s="13" t="s">
        <v>15</v>
      </c>
      <c r="C35" s="13" t="str">
        <f>VLOOKUP(B35,Configurações!A:C,3,0)</f>
        <v>Receita</v>
      </c>
      <c r="D35" s="13"/>
      <c r="E35" s="14">
        <v>2015</v>
      </c>
      <c r="F35" s="14">
        <f>F34+(E35*IF(VLOOKUP(B35,Configurações!A:C,3,0)="Despesa",-1,1))</f>
        <v>8778</v>
      </c>
    </row>
    <row r="36" spans="1:6" x14ac:dyDescent="0.25">
      <c r="A36" s="13">
        <v>20</v>
      </c>
      <c r="B36" s="13" t="s">
        <v>11</v>
      </c>
      <c r="C36" s="13" t="str">
        <f>VLOOKUP(B36,Configurações!A:C,3,0)</f>
        <v>Despesa</v>
      </c>
      <c r="D36" s="13"/>
      <c r="E36" s="14">
        <v>2247</v>
      </c>
      <c r="F36" s="14">
        <f>F35+(E36*IF(VLOOKUP(B36,Configurações!A:C,3,0)="Despesa",-1,1))</f>
        <v>6531</v>
      </c>
    </row>
    <row r="37" spans="1:6" x14ac:dyDescent="0.25">
      <c r="A37" s="13">
        <v>22</v>
      </c>
      <c r="B37" s="13" t="s">
        <v>15</v>
      </c>
      <c r="C37" s="13" t="str">
        <f>VLOOKUP(B37,Configurações!A:C,3,0)</f>
        <v>Receita</v>
      </c>
      <c r="D37" s="13"/>
      <c r="E37" s="14">
        <v>2231</v>
      </c>
      <c r="F37" s="14">
        <f>F36+(E37*IF(VLOOKUP(B37,Configurações!A:C,3,0)="Despesa",-1,1))</f>
        <v>8762</v>
      </c>
    </row>
    <row r="38" spans="1:6" x14ac:dyDescent="0.25">
      <c r="A38" s="13">
        <v>24</v>
      </c>
      <c r="B38" s="13" t="s">
        <v>11</v>
      </c>
      <c r="C38" s="13" t="str">
        <f>VLOOKUP(B38,Configurações!A:C,3,0)</f>
        <v>Despesa</v>
      </c>
      <c r="D38" s="13"/>
      <c r="E38" s="14">
        <v>2698</v>
      </c>
      <c r="F38" s="14">
        <f>F37+(E38*IF(VLOOKUP(B38,Configurações!A:C,3,0)="Despesa",-1,1))</f>
        <v>6064</v>
      </c>
    </row>
    <row r="39" spans="1:6" x14ac:dyDescent="0.25">
      <c r="A39" s="13">
        <v>24</v>
      </c>
      <c r="B39" s="13" t="s">
        <v>15</v>
      </c>
      <c r="C39" s="13" t="str">
        <f>VLOOKUP(B39,Configurações!A:C,3,0)</f>
        <v>Receita</v>
      </c>
      <c r="D39" s="13"/>
      <c r="E39" s="14">
        <v>1895</v>
      </c>
      <c r="F39" s="14">
        <f>F38+(E39*IF(VLOOKUP(B39,Configurações!A:C,3,0)="Despesa",-1,1))</f>
        <v>7959</v>
      </c>
    </row>
    <row r="40" spans="1:6" x14ac:dyDescent="0.25">
      <c r="A40" s="13">
        <v>25</v>
      </c>
      <c r="B40" s="13" t="s">
        <v>11</v>
      </c>
      <c r="C40" s="13" t="str">
        <f>VLOOKUP(B40,Configurações!A:C,3,0)</f>
        <v>Despesa</v>
      </c>
      <c r="D40" s="13"/>
      <c r="E40" s="14">
        <v>2241</v>
      </c>
      <c r="F40" s="14">
        <f>F39+(E40*IF(VLOOKUP(B40,Configurações!A:C,3,0)="Despesa",-1,1))</f>
        <v>5718</v>
      </c>
    </row>
    <row r="41" spans="1:6" x14ac:dyDescent="0.25">
      <c r="A41" s="13">
        <v>25</v>
      </c>
      <c r="B41" s="13" t="s">
        <v>15</v>
      </c>
      <c r="C41" s="13" t="str">
        <f>VLOOKUP(B41,Configurações!A:C,3,0)</f>
        <v>Receita</v>
      </c>
      <c r="D41" s="13"/>
      <c r="E41" s="14">
        <v>2992</v>
      </c>
      <c r="F41" s="14">
        <f>F40+(E41*IF(VLOOKUP(B41,Configurações!A:C,3,0)="Despesa",-1,1))</f>
        <v>8710</v>
      </c>
    </row>
    <row r="42" spans="1:6" x14ac:dyDescent="0.25">
      <c r="A42" s="13">
        <v>27</v>
      </c>
      <c r="B42" s="13" t="s">
        <v>11</v>
      </c>
      <c r="C42" s="13" t="str">
        <f>VLOOKUP(B42,Configurações!A:C,3,0)</f>
        <v>Despesa</v>
      </c>
      <c r="D42" s="13"/>
      <c r="E42" s="14">
        <v>2075</v>
      </c>
      <c r="F42" s="14">
        <f>F41+(E42*IF(VLOOKUP(B42,Configurações!A:C,3,0)="Despesa",-1,1))</f>
        <v>6635</v>
      </c>
    </row>
    <row r="43" spans="1:6" x14ac:dyDescent="0.25">
      <c r="A43" s="13">
        <v>27</v>
      </c>
      <c r="B43" s="13" t="s">
        <v>15</v>
      </c>
      <c r="C43" s="13" t="str">
        <f>VLOOKUP(B43,Configurações!A:C,3,0)</f>
        <v>Receita</v>
      </c>
      <c r="D43" s="13"/>
      <c r="E43" s="14">
        <v>2500</v>
      </c>
      <c r="F43" s="14">
        <f>F42+(E43*IF(VLOOKUP(B43,Configurações!A:C,3,0)="Despesa",-1,1))</f>
        <v>9135</v>
      </c>
    </row>
    <row r="44" spans="1:6" x14ac:dyDescent="0.25">
      <c r="A44" s="13">
        <v>29</v>
      </c>
      <c r="B44" s="13" t="s">
        <v>11</v>
      </c>
      <c r="C44" s="13" t="str">
        <f>VLOOKUP(B44,Configurações!A:C,3,0)</f>
        <v>Despesa</v>
      </c>
      <c r="D44" s="13"/>
      <c r="E44" s="14">
        <v>2747</v>
      </c>
      <c r="F44" s="14">
        <f>F43+(E44*IF(VLOOKUP(B44,Configurações!A:C,3,0)="Despesa",-1,1))</f>
        <v>6388</v>
      </c>
    </row>
    <row r="45" spans="1:6" x14ac:dyDescent="0.25">
      <c r="A45" s="13">
        <v>29</v>
      </c>
      <c r="B45" s="13" t="s">
        <v>15</v>
      </c>
      <c r="C45" s="13" t="str">
        <f>VLOOKUP(B45,Configurações!A:C,3,0)</f>
        <v>Receita</v>
      </c>
      <c r="D45" s="13"/>
      <c r="E45" s="14">
        <v>1200</v>
      </c>
      <c r="F45" s="14">
        <f>F44+(E45*IF(VLOOKUP(B45,Configurações!A:C,3,0)="Despesa",-1,1))</f>
        <v>7588</v>
      </c>
    </row>
    <row r="46" spans="1:6" x14ac:dyDescent="0.25">
      <c r="A46" s="13">
        <v>31</v>
      </c>
      <c r="B46" s="13" t="s">
        <v>11</v>
      </c>
      <c r="C46" s="13" t="str">
        <f>VLOOKUP(B46,Configurações!A:C,3,0)</f>
        <v>Despesa</v>
      </c>
      <c r="D46" s="13"/>
      <c r="E46" s="14">
        <v>1065</v>
      </c>
      <c r="F46" s="14">
        <f>F45+(E46*IF(VLOOKUP(B46,Configurações!A:C,3,0)="Despesa",-1,1))</f>
        <v>6523</v>
      </c>
    </row>
    <row r="47" spans="1:6" x14ac:dyDescent="0.25">
      <c r="E47" s="4"/>
    </row>
    <row r="48" spans="1:6" x14ac:dyDescent="0.25">
      <c r="E48" s="4"/>
    </row>
    <row r="49" spans="5:5" x14ac:dyDescent="0.25">
      <c r="E49" s="4"/>
    </row>
    <row r="50" spans="5:5" x14ac:dyDescent="0.25">
      <c r="E50" s="4"/>
    </row>
    <row r="51" spans="5:5" x14ac:dyDescent="0.25">
      <c r="E51" s="4"/>
    </row>
    <row r="52" spans="5:5" x14ac:dyDescent="0.25">
      <c r="E52" s="4"/>
    </row>
    <row r="53" spans="5:5" x14ac:dyDescent="0.25">
      <c r="E53" s="4"/>
    </row>
    <row r="54" spans="5:5" x14ac:dyDescent="0.25">
      <c r="E54" s="4"/>
    </row>
    <row r="55" spans="5:5" x14ac:dyDescent="0.25">
      <c r="E55" s="4"/>
    </row>
    <row r="56" spans="5:5" x14ac:dyDescent="0.25">
      <c r="E56" s="4"/>
    </row>
    <row r="57" spans="5:5" x14ac:dyDescent="0.25">
      <c r="E57" s="4"/>
    </row>
    <row r="58" spans="5:5" x14ac:dyDescent="0.25">
      <c r="E58" s="4"/>
    </row>
    <row r="59" spans="5:5" x14ac:dyDescent="0.25">
      <c r="E59" s="4"/>
    </row>
    <row r="60" spans="5:5" x14ac:dyDescent="0.25">
      <c r="E60" s="4"/>
    </row>
    <row r="61" spans="5:5" x14ac:dyDescent="0.25">
      <c r="E61" s="4"/>
    </row>
    <row r="62" spans="5:5" x14ac:dyDescent="0.25">
      <c r="E62" s="4"/>
    </row>
    <row r="63" spans="5:5" x14ac:dyDescent="0.25">
      <c r="E63" s="4"/>
    </row>
    <row r="64" spans="5:5" x14ac:dyDescent="0.25">
      <c r="E64" s="4"/>
    </row>
    <row r="65" spans="5:5" x14ac:dyDescent="0.25">
      <c r="E65" s="4"/>
    </row>
    <row r="66" spans="5:5" x14ac:dyDescent="0.25">
      <c r="E66" s="4"/>
    </row>
    <row r="67" spans="5:5" x14ac:dyDescent="0.25">
      <c r="E67" s="4"/>
    </row>
    <row r="68" spans="5:5" x14ac:dyDescent="0.25">
      <c r="E68" s="4"/>
    </row>
    <row r="69" spans="5:5" x14ac:dyDescent="0.25">
      <c r="E69" s="4"/>
    </row>
    <row r="70" spans="5:5" x14ac:dyDescent="0.25">
      <c r="E70" s="4"/>
    </row>
    <row r="71" spans="5:5" x14ac:dyDescent="0.25">
      <c r="E71" s="4"/>
    </row>
    <row r="72" spans="5:5" x14ac:dyDescent="0.25">
      <c r="E72" s="4"/>
    </row>
    <row r="73" spans="5:5" x14ac:dyDescent="0.25">
      <c r="E73" s="4"/>
    </row>
    <row r="74" spans="5:5" x14ac:dyDescent="0.25">
      <c r="E74" s="4"/>
    </row>
    <row r="75" spans="5:5" x14ac:dyDescent="0.25">
      <c r="E75" s="4"/>
    </row>
    <row r="76" spans="5:5" x14ac:dyDescent="0.25">
      <c r="E76" s="4"/>
    </row>
    <row r="77" spans="5:5" x14ac:dyDescent="0.25">
      <c r="E77" s="4"/>
    </row>
    <row r="78" spans="5:5" x14ac:dyDescent="0.25">
      <c r="E78" s="4"/>
    </row>
    <row r="79" spans="5:5" x14ac:dyDescent="0.25">
      <c r="E79" s="4"/>
    </row>
    <row r="80" spans="5:5" x14ac:dyDescent="0.25">
      <c r="E80" s="4"/>
    </row>
    <row r="81" spans="5:5" x14ac:dyDescent="0.25">
      <c r="E81" s="4"/>
    </row>
    <row r="82" spans="5:5" x14ac:dyDescent="0.25">
      <c r="E82" s="4"/>
    </row>
    <row r="83" spans="5:5" x14ac:dyDescent="0.25">
      <c r="E83" s="4"/>
    </row>
    <row r="84" spans="5:5" x14ac:dyDescent="0.25">
      <c r="E84" s="4"/>
    </row>
    <row r="85" spans="5:5" x14ac:dyDescent="0.25">
      <c r="E85" s="4"/>
    </row>
    <row r="86" spans="5:5" x14ac:dyDescent="0.25">
      <c r="E86" s="4"/>
    </row>
    <row r="87" spans="5:5" x14ac:dyDescent="0.25">
      <c r="E87" s="4"/>
    </row>
    <row r="88" spans="5:5" x14ac:dyDescent="0.25">
      <c r="E88" s="4"/>
    </row>
    <row r="89" spans="5:5" x14ac:dyDescent="0.25">
      <c r="E89" s="4"/>
    </row>
    <row r="90" spans="5:5" x14ac:dyDescent="0.25">
      <c r="E90" s="4"/>
    </row>
    <row r="91" spans="5:5" x14ac:dyDescent="0.25">
      <c r="E91" s="4"/>
    </row>
    <row r="92" spans="5:5" x14ac:dyDescent="0.25">
      <c r="E92" s="4"/>
    </row>
    <row r="93" spans="5:5" x14ac:dyDescent="0.25">
      <c r="E93" s="4"/>
    </row>
    <row r="94" spans="5:5" x14ac:dyDescent="0.25">
      <c r="E94" s="4"/>
    </row>
    <row r="95" spans="5:5" x14ac:dyDescent="0.25">
      <c r="E95" s="4"/>
    </row>
    <row r="96" spans="5:5" x14ac:dyDescent="0.25">
      <c r="E96" s="4"/>
    </row>
    <row r="97" spans="5:5" x14ac:dyDescent="0.25">
      <c r="E97" s="4"/>
    </row>
    <row r="98" spans="5:5" x14ac:dyDescent="0.25">
      <c r="E98" s="4"/>
    </row>
    <row r="99" spans="5:5" x14ac:dyDescent="0.25">
      <c r="E99" s="4"/>
    </row>
    <row r="100" spans="5:5" x14ac:dyDescent="0.25">
      <c r="E100" s="4"/>
    </row>
    <row r="101" spans="5:5" x14ac:dyDescent="0.25">
      <c r="E101" s="4"/>
    </row>
    <row r="102" spans="5:5" x14ac:dyDescent="0.25">
      <c r="E102" s="4"/>
    </row>
    <row r="103" spans="5:5" x14ac:dyDescent="0.25">
      <c r="E103" s="4"/>
    </row>
    <row r="104" spans="5:5" x14ac:dyDescent="0.25">
      <c r="E104" s="4"/>
    </row>
    <row r="105" spans="5:5" x14ac:dyDescent="0.25">
      <c r="E105" s="4"/>
    </row>
    <row r="106" spans="5:5" x14ac:dyDescent="0.25">
      <c r="E106" s="4"/>
    </row>
    <row r="107" spans="5:5" x14ac:dyDescent="0.25">
      <c r="E107" s="4"/>
    </row>
    <row r="108" spans="5:5" x14ac:dyDescent="0.25">
      <c r="E108" s="4"/>
    </row>
    <row r="109" spans="5:5" x14ac:dyDescent="0.25">
      <c r="E109" s="4"/>
    </row>
    <row r="110" spans="5:5" x14ac:dyDescent="0.25">
      <c r="E110" s="4"/>
    </row>
    <row r="111" spans="5:5" x14ac:dyDescent="0.25">
      <c r="E111" s="4"/>
    </row>
    <row r="112" spans="5:5" x14ac:dyDescent="0.25">
      <c r="E112" s="4"/>
    </row>
    <row r="113" spans="5:5" x14ac:dyDescent="0.25">
      <c r="E113" s="4"/>
    </row>
    <row r="114" spans="5:5" x14ac:dyDescent="0.25">
      <c r="E114" s="4"/>
    </row>
    <row r="115" spans="5:5" x14ac:dyDescent="0.25">
      <c r="E115" s="4"/>
    </row>
    <row r="116" spans="5:5" x14ac:dyDescent="0.25">
      <c r="E116" s="4"/>
    </row>
    <row r="117" spans="5:5" x14ac:dyDescent="0.25">
      <c r="E117" s="4"/>
    </row>
    <row r="118" spans="5:5" x14ac:dyDescent="0.25">
      <c r="E118" s="4"/>
    </row>
    <row r="119" spans="5:5" x14ac:dyDescent="0.25">
      <c r="E119" s="4"/>
    </row>
    <row r="120" spans="5:5" x14ac:dyDescent="0.25">
      <c r="E120" s="4"/>
    </row>
    <row r="121" spans="5:5" x14ac:dyDescent="0.25">
      <c r="E121" s="4"/>
    </row>
    <row r="122" spans="5:5" x14ac:dyDescent="0.25">
      <c r="E122" s="4"/>
    </row>
    <row r="123" spans="5:5" x14ac:dyDescent="0.25">
      <c r="E123" s="4"/>
    </row>
    <row r="124" spans="5:5" x14ac:dyDescent="0.25">
      <c r="E124" s="4"/>
    </row>
    <row r="125" spans="5:5" x14ac:dyDescent="0.25">
      <c r="E125" s="4"/>
    </row>
    <row r="126" spans="5:5" x14ac:dyDescent="0.25">
      <c r="E126" s="4"/>
    </row>
    <row r="127" spans="5:5" x14ac:dyDescent="0.25">
      <c r="E127" s="4"/>
    </row>
    <row r="128" spans="5:5" x14ac:dyDescent="0.25">
      <c r="E128" s="4"/>
    </row>
    <row r="129" spans="5:5" x14ac:dyDescent="0.25">
      <c r="E129" s="4"/>
    </row>
    <row r="130" spans="5:5" x14ac:dyDescent="0.25">
      <c r="E130" s="4"/>
    </row>
    <row r="131" spans="5:5" x14ac:dyDescent="0.25">
      <c r="E131" s="4"/>
    </row>
    <row r="132" spans="5:5" x14ac:dyDescent="0.25">
      <c r="E132" s="4"/>
    </row>
    <row r="133" spans="5:5" x14ac:dyDescent="0.25">
      <c r="E133" s="4"/>
    </row>
    <row r="134" spans="5:5" x14ac:dyDescent="0.25">
      <c r="E134" s="4"/>
    </row>
    <row r="135" spans="5:5" x14ac:dyDescent="0.25">
      <c r="E135" s="4"/>
    </row>
    <row r="136" spans="5:5" x14ac:dyDescent="0.25">
      <c r="E136" s="4"/>
    </row>
    <row r="137" spans="5:5" x14ac:dyDescent="0.25">
      <c r="E137" s="4"/>
    </row>
    <row r="138" spans="5:5" x14ac:dyDescent="0.25">
      <c r="E138" s="4"/>
    </row>
    <row r="139" spans="5:5" x14ac:dyDescent="0.25">
      <c r="E139" s="4"/>
    </row>
    <row r="140" spans="5:5" x14ac:dyDescent="0.25">
      <c r="E140" s="4"/>
    </row>
    <row r="141" spans="5:5" x14ac:dyDescent="0.25">
      <c r="E141" s="4"/>
    </row>
    <row r="142" spans="5:5" x14ac:dyDescent="0.25">
      <c r="E142" s="4"/>
    </row>
    <row r="143" spans="5:5" x14ac:dyDescent="0.25">
      <c r="E143" s="4"/>
    </row>
    <row r="144" spans="5:5" x14ac:dyDescent="0.25">
      <c r="E144" s="4"/>
    </row>
    <row r="145" spans="5:5" x14ac:dyDescent="0.25">
      <c r="E145" s="4"/>
    </row>
    <row r="146" spans="5:5" x14ac:dyDescent="0.25">
      <c r="E146" s="4"/>
    </row>
    <row r="147" spans="5:5" x14ac:dyDescent="0.25">
      <c r="E147" s="4"/>
    </row>
    <row r="148" spans="5:5" x14ac:dyDescent="0.25">
      <c r="E148" s="4"/>
    </row>
    <row r="149" spans="5:5" x14ac:dyDescent="0.25">
      <c r="E149" s="4"/>
    </row>
    <row r="150" spans="5:5" x14ac:dyDescent="0.25">
      <c r="E150" s="4"/>
    </row>
    <row r="151" spans="5:5" x14ac:dyDescent="0.25">
      <c r="E151" s="4"/>
    </row>
    <row r="152" spans="5:5" x14ac:dyDescent="0.25">
      <c r="E152" s="4"/>
    </row>
    <row r="153" spans="5:5" x14ac:dyDescent="0.25">
      <c r="E153" s="4"/>
    </row>
    <row r="154" spans="5:5" x14ac:dyDescent="0.25">
      <c r="E154" s="4"/>
    </row>
    <row r="155" spans="5:5" x14ac:dyDescent="0.25">
      <c r="E155" s="4"/>
    </row>
    <row r="156" spans="5:5" x14ac:dyDescent="0.25">
      <c r="E156" s="4"/>
    </row>
    <row r="157" spans="5:5" x14ac:dyDescent="0.25">
      <c r="E157" s="4"/>
    </row>
    <row r="158" spans="5:5" x14ac:dyDescent="0.25">
      <c r="E158" s="4"/>
    </row>
    <row r="159" spans="5:5" x14ac:dyDescent="0.25">
      <c r="E159" s="4"/>
    </row>
    <row r="160" spans="5:5" x14ac:dyDescent="0.25">
      <c r="E160" s="4"/>
    </row>
    <row r="161" spans="5:5" x14ac:dyDescent="0.25">
      <c r="E161" s="4"/>
    </row>
    <row r="162" spans="5:5" x14ac:dyDescent="0.25">
      <c r="E162" s="4"/>
    </row>
    <row r="163" spans="5:5" x14ac:dyDescent="0.25">
      <c r="E163" s="4"/>
    </row>
    <row r="164" spans="5:5" x14ac:dyDescent="0.25">
      <c r="E164" s="4"/>
    </row>
    <row r="165" spans="5:5" x14ac:dyDescent="0.25">
      <c r="E165" s="4"/>
    </row>
    <row r="166" spans="5:5" x14ac:dyDescent="0.25">
      <c r="E166" s="4"/>
    </row>
    <row r="167" spans="5:5" x14ac:dyDescent="0.25">
      <c r="E167" s="4"/>
    </row>
    <row r="168" spans="5:5" x14ac:dyDescent="0.25">
      <c r="E168" s="4"/>
    </row>
    <row r="169" spans="5:5" x14ac:dyDescent="0.25">
      <c r="E169" s="4"/>
    </row>
    <row r="170" spans="5:5" x14ac:dyDescent="0.25">
      <c r="E170" s="4"/>
    </row>
    <row r="171" spans="5:5" x14ac:dyDescent="0.25">
      <c r="E171" s="4"/>
    </row>
    <row r="172" spans="5:5" x14ac:dyDescent="0.25">
      <c r="E172" s="4"/>
    </row>
    <row r="173" spans="5:5" x14ac:dyDescent="0.25">
      <c r="E173" s="4"/>
    </row>
    <row r="174" spans="5:5" x14ac:dyDescent="0.25">
      <c r="E174" s="4"/>
    </row>
    <row r="175" spans="5:5" x14ac:dyDescent="0.25">
      <c r="E175" s="4"/>
    </row>
    <row r="176" spans="5:5" x14ac:dyDescent="0.25">
      <c r="E176" s="4"/>
    </row>
    <row r="177" spans="5:5" x14ac:dyDescent="0.25">
      <c r="E177" s="4"/>
    </row>
    <row r="178" spans="5:5" x14ac:dyDescent="0.25">
      <c r="E178" s="4"/>
    </row>
    <row r="179" spans="5:5" x14ac:dyDescent="0.25">
      <c r="E179" s="4"/>
    </row>
    <row r="180" spans="5:5" x14ac:dyDescent="0.25">
      <c r="E180" s="4"/>
    </row>
    <row r="181" spans="5:5" x14ac:dyDescent="0.25">
      <c r="E181" s="4"/>
    </row>
    <row r="182" spans="5:5" x14ac:dyDescent="0.25">
      <c r="E182" s="4"/>
    </row>
    <row r="183" spans="5:5" x14ac:dyDescent="0.25">
      <c r="E183" s="4"/>
    </row>
    <row r="184" spans="5:5" x14ac:dyDescent="0.25">
      <c r="E184" s="4"/>
    </row>
    <row r="185" spans="5:5" x14ac:dyDescent="0.25">
      <c r="E185" s="4"/>
    </row>
    <row r="186" spans="5:5" x14ac:dyDescent="0.25">
      <c r="E186" s="4"/>
    </row>
    <row r="187" spans="5:5" x14ac:dyDescent="0.25">
      <c r="E187" s="4"/>
    </row>
    <row r="188" spans="5:5" x14ac:dyDescent="0.25">
      <c r="E188" s="4"/>
    </row>
    <row r="189" spans="5:5" x14ac:dyDescent="0.25">
      <c r="E189" s="4"/>
    </row>
    <row r="190" spans="5:5" x14ac:dyDescent="0.25">
      <c r="E190" s="4"/>
    </row>
    <row r="191" spans="5:5" x14ac:dyDescent="0.25">
      <c r="E191" s="4"/>
    </row>
    <row r="192" spans="5:5" x14ac:dyDescent="0.25">
      <c r="E192" s="4"/>
    </row>
    <row r="193" spans="5:5" x14ac:dyDescent="0.25">
      <c r="E193" s="4"/>
    </row>
    <row r="194" spans="5:5" x14ac:dyDescent="0.25">
      <c r="E194" s="4"/>
    </row>
    <row r="195" spans="5:5" x14ac:dyDescent="0.25">
      <c r="E195" s="4"/>
    </row>
    <row r="196" spans="5:5" x14ac:dyDescent="0.25">
      <c r="E196" s="4"/>
    </row>
    <row r="197" spans="5:5" x14ac:dyDescent="0.25">
      <c r="E197" s="4"/>
    </row>
    <row r="198" spans="5:5" x14ac:dyDescent="0.25">
      <c r="E198" s="4"/>
    </row>
    <row r="199" spans="5:5" x14ac:dyDescent="0.25">
      <c r="E199" s="4"/>
    </row>
    <row r="200" spans="5:5" x14ac:dyDescent="0.25">
      <c r="E200" s="4"/>
    </row>
    <row r="201" spans="5:5" x14ac:dyDescent="0.25">
      <c r="E201" s="4"/>
    </row>
    <row r="202" spans="5:5" x14ac:dyDescent="0.25">
      <c r="E202" s="4"/>
    </row>
    <row r="203" spans="5:5" x14ac:dyDescent="0.25">
      <c r="E203" s="4"/>
    </row>
    <row r="204" spans="5:5" x14ac:dyDescent="0.25">
      <c r="E204" s="4"/>
    </row>
    <row r="205" spans="5:5" x14ac:dyDescent="0.25">
      <c r="E205" s="4"/>
    </row>
    <row r="206" spans="5:5" x14ac:dyDescent="0.25">
      <c r="E206" s="4"/>
    </row>
    <row r="207" spans="5:5" x14ac:dyDescent="0.25">
      <c r="E207" s="4"/>
    </row>
    <row r="208" spans="5:5" x14ac:dyDescent="0.25">
      <c r="E208" s="4"/>
    </row>
    <row r="209" spans="5:5" x14ac:dyDescent="0.25">
      <c r="E209" s="4"/>
    </row>
    <row r="210" spans="5:5" x14ac:dyDescent="0.25">
      <c r="E210" s="4"/>
    </row>
    <row r="211" spans="5:5" x14ac:dyDescent="0.25">
      <c r="E211" s="4"/>
    </row>
    <row r="212" spans="5:5" x14ac:dyDescent="0.25">
      <c r="E212" s="4"/>
    </row>
    <row r="213" spans="5:5" x14ac:dyDescent="0.25">
      <c r="E213" s="4"/>
    </row>
    <row r="214" spans="5:5" x14ac:dyDescent="0.25">
      <c r="E214" s="4"/>
    </row>
    <row r="215" spans="5:5" x14ac:dyDescent="0.25">
      <c r="E215" s="4"/>
    </row>
    <row r="216" spans="5:5" x14ac:dyDescent="0.25">
      <c r="E216" s="4"/>
    </row>
    <row r="217" spans="5:5" x14ac:dyDescent="0.25">
      <c r="E217" s="4"/>
    </row>
    <row r="218" spans="5:5" x14ac:dyDescent="0.25">
      <c r="E218" s="4"/>
    </row>
    <row r="219" spans="5:5" x14ac:dyDescent="0.25">
      <c r="E219" s="4"/>
    </row>
    <row r="220" spans="5:5" x14ac:dyDescent="0.25">
      <c r="E220" s="4"/>
    </row>
    <row r="221" spans="5:5" x14ac:dyDescent="0.25">
      <c r="E221" s="4"/>
    </row>
    <row r="222" spans="5:5" x14ac:dyDescent="0.25">
      <c r="E222" s="4"/>
    </row>
    <row r="223" spans="5:5" x14ac:dyDescent="0.25">
      <c r="E223" s="4"/>
    </row>
    <row r="224" spans="5:5" x14ac:dyDescent="0.25">
      <c r="E224" s="4"/>
    </row>
    <row r="225" spans="5:5" x14ac:dyDescent="0.25">
      <c r="E225" s="4"/>
    </row>
    <row r="226" spans="5:5" x14ac:dyDescent="0.25">
      <c r="E226" s="4"/>
    </row>
    <row r="227" spans="5:5" x14ac:dyDescent="0.25">
      <c r="E227" s="4"/>
    </row>
    <row r="228" spans="5:5" x14ac:dyDescent="0.25">
      <c r="E228" s="4"/>
    </row>
    <row r="229" spans="5:5" x14ac:dyDescent="0.25">
      <c r="E229" s="4"/>
    </row>
    <row r="230" spans="5:5" x14ac:dyDescent="0.25">
      <c r="E230" s="4"/>
    </row>
    <row r="231" spans="5:5" x14ac:dyDescent="0.25">
      <c r="E231" s="4"/>
    </row>
    <row r="232" spans="5:5" x14ac:dyDescent="0.25">
      <c r="E232" s="4"/>
    </row>
    <row r="233" spans="5:5" x14ac:dyDescent="0.25">
      <c r="E233" s="4"/>
    </row>
    <row r="234" spans="5:5" x14ac:dyDescent="0.25">
      <c r="E234" s="4"/>
    </row>
    <row r="235" spans="5:5" x14ac:dyDescent="0.25">
      <c r="E235" s="4"/>
    </row>
    <row r="236" spans="5:5" x14ac:dyDescent="0.25">
      <c r="E236" s="4"/>
    </row>
    <row r="237" spans="5:5" x14ac:dyDescent="0.25">
      <c r="E237" s="4"/>
    </row>
    <row r="238" spans="5:5" x14ac:dyDescent="0.25">
      <c r="E238" s="4"/>
    </row>
    <row r="239" spans="5:5" x14ac:dyDescent="0.25">
      <c r="E239" s="4"/>
    </row>
    <row r="240" spans="5:5" x14ac:dyDescent="0.25">
      <c r="E240" s="4"/>
    </row>
    <row r="241" spans="5:5" x14ac:dyDescent="0.25">
      <c r="E241" s="4"/>
    </row>
    <row r="242" spans="5:5" x14ac:dyDescent="0.25">
      <c r="E242" s="4"/>
    </row>
    <row r="243" spans="5:5" x14ac:dyDescent="0.25">
      <c r="E243" s="4"/>
    </row>
    <row r="244" spans="5:5" x14ac:dyDescent="0.25">
      <c r="E244" s="4"/>
    </row>
    <row r="245" spans="5:5" x14ac:dyDescent="0.25">
      <c r="E245" s="4"/>
    </row>
    <row r="246" spans="5:5" x14ac:dyDescent="0.25">
      <c r="E246" s="4"/>
    </row>
    <row r="247" spans="5:5" x14ac:dyDescent="0.25">
      <c r="E247" s="4"/>
    </row>
    <row r="248" spans="5:5" x14ac:dyDescent="0.25">
      <c r="E248" s="4"/>
    </row>
    <row r="249" spans="5:5" x14ac:dyDescent="0.25">
      <c r="E249" s="4"/>
    </row>
    <row r="250" spans="5:5" x14ac:dyDescent="0.25">
      <c r="E250" s="4"/>
    </row>
    <row r="251" spans="5:5" x14ac:dyDescent="0.25">
      <c r="E251" s="4"/>
    </row>
    <row r="252" spans="5:5" x14ac:dyDescent="0.25">
      <c r="E252" s="4"/>
    </row>
    <row r="253" spans="5:5" x14ac:dyDescent="0.25">
      <c r="E253" s="4"/>
    </row>
    <row r="254" spans="5:5" x14ac:dyDescent="0.25">
      <c r="E254" s="4"/>
    </row>
    <row r="255" spans="5:5" x14ac:dyDescent="0.25">
      <c r="E255" s="4"/>
    </row>
    <row r="256" spans="5:5" x14ac:dyDescent="0.25">
      <c r="E256" s="4"/>
    </row>
    <row r="257" spans="5:5" x14ac:dyDescent="0.25">
      <c r="E257" s="4"/>
    </row>
    <row r="258" spans="5:5" x14ac:dyDescent="0.25">
      <c r="E258" s="4"/>
    </row>
    <row r="259" spans="5:5" x14ac:dyDescent="0.25">
      <c r="E259" s="4"/>
    </row>
    <row r="260" spans="5:5" x14ac:dyDescent="0.25">
      <c r="E260" s="4"/>
    </row>
    <row r="261" spans="5:5" x14ac:dyDescent="0.25">
      <c r="E261" s="4"/>
    </row>
    <row r="262" spans="5:5" x14ac:dyDescent="0.25">
      <c r="E262" s="4"/>
    </row>
    <row r="263" spans="5:5" x14ac:dyDescent="0.25">
      <c r="E263" s="4"/>
    </row>
    <row r="264" spans="5:5" x14ac:dyDescent="0.25">
      <c r="E264" s="4"/>
    </row>
    <row r="265" spans="5:5" x14ac:dyDescent="0.25">
      <c r="E265" s="4"/>
    </row>
    <row r="266" spans="5:5" x14ac:dyDescent="0.25">
      <c r="E266" s="4"/>
    </row>
    <row r="267" spans="5:5" x14ac:dyDescent="0.25">
      <c r="E267" s="4"/>
    </row>
    <row r="268" spans="5:5" x14ac:dyDescent="0.25">
      <c r="E268" s="4"/>
    </row>
    <row r="269" spans="5:5" x14ac:dyDescent="0.25">
      <c r="E269" s="4"/>
    </row>
    <row r="270" spans="5:5" x14ac:dyDescent="0.25">
      <c r="E270" s="4"/>
    </row>
    <row r="271" spans="5:5" x14ac:dyDescent="0.25">
      <c r="E271" s="4"/>
    </row>
    <row r="272" spans="5:5" x14ac:dyDescent="0.25">
      <c r="E272" s="4"/>
    </row>
    <row r="273" spans="5:5" x14ac:dyDescent="0.25">
      <c r="E273" s="4"/>
    </row>
    <row r="274" spans="5:5" x14ac:dyDescent="0.25">
      <c r="E274" s="4"/>
    </row>
    <row r="275" spans="5:5" x14ac:dyDescent="0.25">
      <c r="E275" s="4"/>
    </row>
    <row r="276" spans="5:5" x14ac:dyDescent="0.25">
      <c r="E276" s="4"/>
    </row>
    <row r="277" spans="5:5" x14ac:dyDescent="0.25">
      <c r="E277" s="4"/>
    </row>
    <row r="278" spans="5:5" x14ac:dyDescent="0.25">
      <c r="E278" s="4"/>
    </row>
    <row r="279" spans="5:5" x14ac:dyDescent="0.25">
      <c r="E279" s="4"/>
    </row>
    <row r="280" spans="5:5" x14ac:dyDescent="0.25">
      <c r="E280" s="4"/>
    </row>
    <row r="281" spans="5:5" x14ac:dyDescent="0.25">
      <c r="E281" s="4"/>
    </row>
    <row r="282" spans="5:5" x14ac:dyDescent="0.25">
      <c r="E282" s="4"/>
    </row>
    <row r="283" spans="5:5" x14ac:dyDescent="0.25">
      <c r="E283" s="4"/>
    </row>
    <row r="284" spans="5:5" x14ac:dyDescent="0.25">
      <c r="E284" s="4"/>
    </row>
    <row r="285" spans="5:5" x14ac:dyDescent="0.25">
      <c r="E285" s="4"/>
    </row>
    <row r="286" spans="5:5" x14ac:dyDescent="0.25">
      <c r="E286" s="4"/>
    </row>
    <row r="287" spans="5:5" x14ac:dyDescent="0.25">
      <c r="E287" s="4"/>
    </row>
    <row r="288" spans="5:5" x14ac:dyDescent="0.25">
      <c r="E288" s="4"/>
    </row>
    <row r="289" spans="5:5" x14ac:dyDescent="0.25">
      <c r="E289" s="4"/>
    </row>
    <row r="290" spans="5:5" x14ac:dyDescent="0.25">
      <c r="E290" s="4"/>
    </row>
    <row r="291" spans="5:5" x14ac:dyDescent="0.25">
      <c r="E291" s="4"/>
    </row>
    <row r="292" spans="5:5" x14ac:dyDescent="0.25">
      <c r="E292" s="4"/>
    </row>
    <row r="293" spans="5:5" x14ac:dyDescent="0.25">
      <c r="E293" s="4"/>
    </row>
    <row r="294" spans="5:5" x14ac:dyDescent="0.25">
      <c r="E294" s="4"/>
    </row>
    <row r="295" spans="5:5" x14ac:dyDescent="0.25">
      <c r="E295" s="4"/>
    </row>
    <row r="296" spans="5:5" x14ac:dyDescent="0.25">
      <c r="E296" s="4"/>
    </row>
    <row r="297" spans="5:5" x14ac:dyDescent="0.25">
      <c r="E297" s="4"/>
    </row>
    <row r="298" spans="5:5" x14ac:dyDescent="0.25">
      <c r="E298" s="4"/>
    </row>
    <row r="299" spans="5:5" x14ac:dyDescent="0.25">
      <c r="E299" s="4"/>
    </row>
    <row r="300" spans="5:5" x14ac:dyDescent="0.25">
      <c r="E300" s="4"/>
    </row>
    <row r="301" spans="5:5" x14ac:dyDescent="0.25">
      <c r="E301" s="4"/>
    </row>
    <row r="302" spans="5:5" x14ac:dyDescent="0.25">
      <c r="E302" s="4"/>
    </row>
    <row r="303" spans="5:5" x14ac:dyDescent="0.25">
      <c r="E303" s="4"/>
    </row>
    <row r="304" spans="5:5" x14ac:dyDescent="0.25">
      <c r="E304" s="4"/>
    </row>
    <row r="305" spans="5:5" x14ac:dyDescent="0.25">
      <c r="E305" s="4"/>
    </row>
    <row r="306" spans="5:5" x14ac:dyDescent="0.25">
      <c r="E306" s="4"/>
    </row>
    <row r="307" spans="5:5" x14ac:dyDescent="0.25">
      <c r="E307" s="4"/>
    </row>
    <row r="308" spans="5:5" x14ac:dyDescent="0.25">
      <c r="E308" s="4"/>
    </row>
    <row r="309" spans="5:5" x14ac:dyDescent="0.25">
      <c r="E309" s="4"/>
    </row>
    <row r="310" spans="5:5" x14ac:dyDescent="0.25">
      <c r="E310" s="4"/>
    </row>
    <row r="311" spans="5:5" x14ac:dyDescent="0.25">
      <c r="E311" s="4"/>
    </row>
    <row r="312" spans="5:5" x14ac:dyDescent="0.25">
      <c r="E312" s="4"/>
    </row>
    <row r="313" spans="5:5" x14ac:dyDescent="0.25">
      <c r="E313" s="4"/>
    </row>
    <row r="314" spans="5:5" x14ac:dyDescent="0.25">
      <c r="E314" s="4"/>
    </row>
    <row r="315" spans="5:5" x14ac:dyDescent="0.25">
      <c r="E315" s="4"/>
    </row>
    <row r="316" spans="5:5" x14ac:dyDescent="0.25">
      <c r="E316" s="4"/>
    </row>
    <row r="317" spans="5:5" x14ac:dyDescent="0.25">
      <c r="E317" s="4"/>
    </row>
    <row r="318" spans="5:5" x14ac:dyDescent="0.25">
      <c r="E318" s="4"/>
    </row>
    <row r="319" spans="5:5" x14ac:dyDescent="0.25">
      <c r="E319" s="4"/>
    </row>
    <row r="320" spans="5:5" x14ac:dyDescent="0.25">
      <c r="E320" s="4"/>
    </row>
    <row r="321" spans="5:5" x14ac:dyDescent="0.25">
      <c r="E321" s="4"/>
    </row>
    <row r="322" spans="5:5" x14ac:dyDescent="0.25">
      <c r="E322" s="4"/>
    </row>
    <row r="323" spans="5:5" x14ac:dyDescent="0.25">
      <c r="E323" s="4"/>
    </row>
    <row r="324" spans="5:5" x14ac:dyDescent="0.25">
      <c r="E324" s="4"/>
    </row>
    <row r="325" spans="5:5" x14ac:dyDescent="0.25">
      <c r="E325" s="4"/>
    </row>
    <row r="326" spans="5:5" x14ac:dyDescent="0.25">
      <c r="E326" s="4"/>
    </row>
    <row r="327" spans="5:5" x14ac:dyDescent="0.25">
      <c r="E327" s="4"/>
    </row>
    <row r="328" spans="5:5" x14ac:dyDescent="0.25">
      <c r="E328" s="4"/>
    </row>
    <row r="329" spans="5:5" x14ac:dyDescent="0.25">
      <c r="E329" s="4"/>
    </row>
    <row r="330" spans="5:5" x14ac:dyDescent="0.25">
      <c r="E330" s="4"/>
    </row>
    <row r="331" spans="5:5" x14ac:dyDescent="0.25">
      <c r="E331" s="4"/>
    </row>
    <row r="332" spans="5:5" x14ac:dyDescent="0.25">
      <c r="E332" s="4"/>
    </row>
    <row r="333" spans="5:5" x14ac:dyDescent="0.25">
      <c r="E333" s="4"/>
    </row>
    <row r="334" spans="5:5" x14ac:dyDescent="0.25">
      <c r="E334" s="4"/>
    </row>
    <row r="335" spans="5:5" x14ac:dyDescent="0.25">
      <c r="E335" s="4"/>
    </row>
    <row r="336" spans="5:5" x14ac:dyDescent="0.25">
      <c r="E336" s="4"/>
    </row>
    <row r="337" spans="5:5" x14ac:dyDescent="0.25">
      <c r="E337" s="4"/>
    </row>
    <row r="338" spans="5:5" x14ac:dyDescent="0.25">
      <c r="E338" s="4"/>
    </row>
    <row r="339" spans="5:5" x14ac:dyDescent="0.25">
      <c r="E339" s="4"/>
    </row>
    <row r="340" spans="5:5" x14ac:dyDescent="0.25">
      <c r="E340" s="4"/>
    </row>
    <row r="341" spans="5:5" x14ac:dyDescent="0.25">
      <c r="E341" s="4"/>
    </row>
    <row r="342" spans="5:5" x14ac:dyDescent="0.25">
      <c r="E342" s="4"/>
    </row>
    <row r="343" spans="5:5" x14ac:dyDescent="0.25">
      <c r="E343" s="4"/>
    </row>
    <row r="344" spans="5:5" x14ac:dyDescent="0.25">
      <c r="E344" s="4"/>
    </row>
    <row r="345" spans="5:5" x14ac:dyDescent="0.25">
      <c r="E345" s="4"/>
    </row>
    <row r="346" spans="5:5" x14ac:dyDescent="0.25">
      <c r="E346" s="4"/>
    </row>
    <row r="347" spans="5:5" x14ac:dyDescent="0.25">
      <c r="E347" s="4"/>
    </row>
    <row r="348" spans="5:5" x14ac:dyDescent="0.25">
      <c r="E348" s="4"/>
    </row>
    <row r="349" spans="5:5" x14ac:dyDescent="0.25">
      <c r="E349" s="4"/>
    </row>
    <row r="350" spans="5:5" x14ac:dyDescent="0.25">
      <c r="E350" s="4"/>
    </row>
    <row r="351" spans="5:5" x14ac:dyDescent="0.25">
      <c r="E351" s="4"/>
    </row>
    <row r="352" spans="5:5" x14ac:dyDescent="0.25">
      <c r="E352" s="4"/>
    </row>
    <row r="353" spans="5:5" x14ac:dyDescent="0.25">
      <c r="E353" s="4"/>
    </row>
    <row r="354" spans="5:5" x14ac:dyDescent="0.25">
      <c r="E354" s="4"/>
    </row>
    <row r="355" spans="5:5" x14ac:dyDescent="0.25">
      <c r="E355" s="4"/>
    </row>
    <row r="356" spans="5:5" x14ac:dyDescent="0.25">
      <c r="E356" s="4"/>
    </row>
    <row r="357" spans="5:5" x14ac:dyDescent="0.25">
      <c r="E357" s="4"/>
    </row>
    <row r="358" spans="5:5" x14ac:dyDescent="0.25">
      <c r="E358" s="4"/>
    </row>
    <row r="359" spans="5:5" x14ac:dyDescent="0.25">
      <c r="E359" s="4"/>
    </row>
    <row r="360" spans="5:5" x14ac:dyDescent="0.25">
      <c r="E360" s="4"/>
    </row>
    <row r="361" spans="5:5" x14ac:dyDescent="0.25">
      <c r="E361" s="4"/>
    </row>
    <row r="362" spans="5:5" x14ac:dyDescent="0.25">
      <c r="E362" s="4"/>
    </row>
    <row r="363" spans="5:5" x14ac:dyDescent="0.25">
      <c r="E363" s="4"/>
    </row>
    <row r="364" spans="5:5" x14ac:dyDescent="0.25">
      <c r="E364" s="4"/>
    </row>
    <row r="365" spans="5:5" x14ac:dyDescent="0.25">
      <c r="E365" s="4"/>
    </row>
    <row r="366" spans="5:5" x14ac:dyDescent="0.25">
      <c r="E366" s="4"/>
    </row>
    <row r="367" spans="5:5" x14ac:dyDescent="0.25">
      <c r="E367" s="4"/>
    </row>
    <row r="368" spans="5:5" x14ac:dyDescent="0.25">
      <c r="E368" s="4"/>
    </row>
    <row r="369" spans="5:5" x14ac:dyDescent="0.25">
      <c r="E369" s="4"/>
    </row>
    <row r="370" spans="5:5" x14ac:dyDescent="0.25">
      <c r="E370" s="4"/>
    </row>
    <row r="371" spans="5:5" x14ac:dyDescent="0.25">
      <c r="E371" s="4"/>
    </row>
    <row r="372" spans="5:5" x14ac:dyDescent="0.25">
      <c r="E372" s="4"/>
    </row>
    <row r="373" spans="5:5" x14ac:dyDescent="0.25">
      <c r="E373" s="4"/>
    </row>
    <row r="374" spans="5:5" x14ac:dyDescent="0.25">
      <c r="E374" s="4"/>
    </row>
    <row r="375" spans="5:5" x14ac:dyDescent="0.25">
      <c r="E375" s="4"/>
    </row>
    <row r="376" spans="5:5" x14ac:dyDescent="0.25">
      <c r="E376" s="4"/>
    </row>
    <row r="377" spans="5:5" x14ac:dyDescent="0.25">
      <c r="E377" s="4"/>
    </row>
    <row r="378" spans="5:5" x14ac:dyDescent="0.25">
      <c r="E378" s="4"/>
    </row>
    <row r="379" spans="5:5" x14ac:dyDescent="0.25">
      <c r="E379" s="4"/>
    </row>
    <row r="380" spans="5:5" x14ac:dyDescent="0.25">
      <c r="E380" s="4"/>
    </row>
    <row r="381" spans="5:5" x14ac:dyDescent="0.25">
      <c r="E381" s="4"/>
    </row>
    <row r="382" spans="5:5" x14ac:dyDescent="0.25">
      <c r="E382" s="4"/>
    </row>
    <row r="383" spans="5:5" x14ac:dyDescent="0.25">
      <c r="E383" s="4"/>
    </row>
    <row r="384" spans="5:5" x14ac:dyDescent="0.25">
      <c r="E384" s="4"/>
    </row>
    <row r="385" spans="5:5" x14ac:dyDescent="0.25">
      <c r="E385" s="4"/>
    </row>
    <row r="386" spans="5:5" x14ac:dyDescent="0.25">
      <c r="E386" s="4"/>
    </row>
    <row r="387" spans="5:5" x14ac:dyDescent="0.25">
      <c r="E387" s="4"/>
    </row>
    <row r="388" spans="5:5" x14ac:dyDescent="0.25">
      <c r="E388" s="4"/>
    </row>
  </sheetData>
  <autoFilter ref="A3:F46" xr:uid="{00000000-0009-0000-0000-000004000000}"/>
  <sortState ref="A4:A100">
    <sortCondition ref="A4:A100"/>
  </sortState>
  <conditionalFormatting sqref="F4:F1048576">
    <cfRule type="cellIs" dxfId="5" priority="1" operator="greaterThan">
      <formula>0</formula>
    </cfRule>
    <cfRule type="cellIs" dxfId="4" priority="2" operator="lessThan">
      <formula>0</formula>
    </cfRule>
  </conditionalFormatting>
  <dataValidations disablePrompts="1" count="1">
    <dataValidation type="list" allowBlank="1" showInputMessage="1" showErrorMessage="1" sqref="B21 B23 B25 B27 B29 B31 B33 B35 B37 B39 B41 B43 B45 B4:B19" xr:uid="{00000000-0002-0000-0400-000000000000}">
      <formula1>Configuracoes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2C19DD2A-2BDB-4D26-8725-03063EBB22C7}">
            <xm:f>IF(VLOOKUP($B4,Configurações!$A:$C,3,0)="Despesa",1,0)=0</xm:f>
            <x14:dxf>
              <font>
                <color theme="4" tint="-0.499984740745262"/>
              </font>
            </x14:dxf>
          </x14:cfRule>
          <x14:cfRule type="expression" priority="11" id="{84FE1C3C-4B40-4C1B-A420-8E8266608C99}">
            <xm:f>IF(VLOOKUP($B4,Configurações!$A:$C,3,0)="Despesa",1,0)=1</xm:f>
            <x14:dxf>
              <font>
                <color rgb="FFFF0000"/>
              </font>
              <numFmt numFmtId="164" formatCode="\-&quot;R$&quot;\ #,##0.00;[Red]General"/>
            </x14:dxf>
          </x14:cfRule>
          <xm:sqref>E4</xm:sqref>
        </x14:conditionalFormatting>
        <x14:conditionalFormatting xmlns:xm="http://schemas.microsoft.com/office/excel/2006/main">
          <x14:cfRule type="expression" priority="3" id="{AC35F8ED-2891-46D9-B8F0-60FA70DC47D6}">
            <xm:f>IF(VLOOKUP($B4,Configurações!$A:$C,3,0)="Despesa",1,0)=0</xm:f>
            <x14:dxf>
              <font>
                <color theme="4" tint="-0.499984740745262"/>
              </font>
              <fill>
                <patternFill>
                  <bgColor theme="4" tint="0.79998168889431442"/>
                </patternFill>
              </fill>
            </x14:dxf>
          </x14:cfRule>
          <x14:cfRule type="expression" priority="4" id="{4FBD5F6D-2AE7-4DE9-82DE-DA7826ACBAB3}">
            <xm:f>IF(VLOOKUP($B4,Configurações!$A:$C,3,0)="Despesa",1,0)=1</xm:f>
            <x14:dxf>
              <font>
                <color rgb="FFFF0000"/>
              </font>
              <numFmt numFmtId="164" formatCode="\-&quot;R$&quot;\ #,##0.00;[Red]General"/>
              <fill>
                <patternFill>
                  <bgColor theme="5" tint="0.79998168889431442"/>
                </patternFill>
              </fill>
            </x14:dxf>
          </x14:cfRule>
          <xm:sqref>E4:E388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4"/>
  <sheetViews>
    <sheetView workbookViewId="0"/>
  </sheetViews>
  <sheetFormatPr defaultRowHeight="15" x14ac:dyDescent="0.25"/>
  <cols>
    <col min="1" max="1" width="29.42578125" bestFit="1" customWidth="1"/>
    <col min="2" max="2" width="15" customWidth="1"/>
    <col min="4" max="4" width="17.85546875" customWidth="1"/>
  </cols>
  <sheetData>
    <row r="1" spans="1:4" x14ac:dyDescent="0.25">
      <c r="A1" s="3" t="s">
        <v>14</v>
      </c>
      <c r="B1" t="s">
        <v>36</v>
      </c>
      <c r="C1" t="s">
        <v>10</v>
      </c>
      <c r="D1" s="3"/>
    </row>
    <row r="2" spans="1:4" x14ac:dyDescent="0.25">
      <c r="A2" s="6" t="s">
        <v>30</v>
      </c>
      <c r="B2" t="s">
        <v>12</v>
      </c>
      <c r="C2" t="s">
        <v>37</v>
      </c>
    </row>
    <row r="3" spans="1:4" x14ac:dyDescent="0.25">
      <c r="A3" s="6" t="s">
        <v>21</v>
      </c>
      <c r="B3" t="s">
        <v>12</v>
      </c>
      <c r="C3" s="6" t="s">
        <v>37</v>
      </c>
    </row>
    <row r="4" spans="1:4" x14ac:dyDescent="0.25">
      <c r="A4" s="6" t="s">
        <v>25</v>
      </c>
      <c r="B4" t="s">
        <v>12</v>
      </c>
      <c r="C4" s="6" t="s">
        <v>37</v>
      </c>
    </row>
    <row r="5" spans="1:4" x14ac:dyDescent="0.25">
      <c r="A5" s="6" t="s">
        <v>15</v>
      </c>
      <c r="B5" t="s">
        <v>13</v>
      </c>
      <c r="C5" s="6" t="s">
        <v>38</v>
      </c>
    </row>
    <row r="6" spans="1:4" x14ac:dyDescent="0.25">
      <c r="A6" s="6" t="s">
        <v>28</v>
      </c>
      <c r="B6" t="s">
        <v>13</v>
      </c>
      <c r="C6" s="6" t="s">
        <v>37</v>
      </c>
    </row>
    <row r="7" spans="1:4" x14ac:dyDescent="0.25">
      <c r="A7" s="6" t="s">
        <v>34</v>
      </c>
      <c r="B7" t="s">
        <v>13</v>
      </c>
      <c r="C7" s="6" t="s">
        <v>37</v>
      </c>
    </row>
    <row r="8" spans="1:4" x14ac:dyDescent="0.25">
      <c r="A8" s="6" t="s">
        <v>32</v>
      </c>
      <c r="B8" t="s">
        <v>13</v>
      </c>
      <c r="C8" s="6" t="s">
        <v>37</v>
      </c>
    </row>
    <row r="9" spans="1:4" x14ac:dyDescent="0.25">
      <c r="A9" s="6" t="s">
        <v>22</v>
      </c>
      <c r="B9" t="s">
        <v>12</v>
      </c>
      <c r="C9" s="6" t="s">
        <v>37</v>
      </c>
    </row>
    <row r="10" spans="1:4" x14ac:dyDescent="0.25">
      <c r="A10" s="6" t="s">
        <v>29</v>
      </c>
      <c r="B10" t="s">
        <v>12</v>
      </c>
      <c r="C10" s="6" t="s">
        <v>37</v>
      </c>
    </row>
    <row r="11" spans="1:4" x14ac:dyDescent="0.25">
      <c r="A11" s="6" t="s">
        <v>18</v>
      </c>
      <c r="B11" t="s">
        <v>12</v>
      </c>
      <c r="C11" s="6" t="s">
        <v>37</v>
      </c>
    </row>
    <row r="12" spans="1:4" x14ac:dyDescent="0.25">
      <c r="A12" s="6" t="s">
        <v>33</v>
      </c>
      <c r="B12" t="s">
        <v>12</v>
      </c>
      <c r="C12" s="6" t="s">
        <v>37</v>
      </c>
    </row>
    <row r="13" spans="1:4" x14ac:dyDescent="0.25">
      <c r="A13" s="6" t="s">
        <v>16</v>
      </c>
      <c r="B13" t="s">
        <v>12</v>
      </c>
      <c r="C13" s="6" t="s">
        <v>37</v>
      </c>
    </row>
    <row r="14" spans="1:4" x14ac:dyDescent="0.25">
      <c r="A14" s="6" t="s">
        <v>11</v>
      </c>
      <c r="B14" t="s">
        <v>13</v>
      </c>
      <c r="C14" s="6" t="s">
        <v>37</v>
      </c>
    </row>
    <row r="15" spans="1:4" x14ac:dyDescent="0.25">
      <c r="A15" s="6" t="s">
        <v>20</v>
      </c>
      <c r="B15" t="s">
        <v>13</v>
      </c>
      <c r="C15" s="6" t="s">
        <v>37</v>
      </c>
    </row>
    <row r="16" spans="1:4" x14ac:dyDescent="0.25">
      <c r="A16" s="6" t="s">
        <v>17</v>
      </c>
      <c r="B16" t="s">
        <v>12</v>
      </c>
      <c r="C16" s="6" t="s">
        <v>37</v>
      </c>
    </row>
    <row r="17" spans="1:3" x14ac:dyDescent="0.25">
      <c r="A17" s="6" t="s">
        <v>26</v>
      </c>
      <c r="B17" t="s">
        <v>13</v>
      </c>
      <c r="C17" s="6" t="s">
        <v>37</v>
      </c>
    </row>
    <row r="18" spans="1:3" x14ac:dyDescent="0.25">
      <c r="A18" s="6" t="s">
        <v>27</v>
      </c>
      <c r="B18" t="s">
        <v>13</v>
      </c>
      <c r="C18" s="6" t="s">
        <v>37</v>
      </c>
    </row>
    <row r="19" spans="1:3" x14ac:dyDescent="0.25">
      <c r="A19" s="6" t="s">
        <v>35</v>
      </c>
      <c r="B19" t="s">
        <v>13</v>
      </c>
      <c r="C19" s="6" t="s">
        <v>37</v>
      </c>
    </row>
    <row r="20" spans="1:3" x14ac:dyDescent="0.25">
      <c r="A20" s="6" t="s">
        <v>39</v>
      </c>
      <c r="B20" t="s">
        <v>13</v>
      </c>
      <c r="C20" s="6" t="s">
        <v>38</v>
      </c>
    </row>
    <row r="21" spans="1:3" x14ac:dyDescent="0.25">
      <c r="A21" s="6" t="s">
        <v>19</v>
      </c>
      <c r="B21" t="s">
        <v>12</v>
      </c>
      <c r="C21" s="6" t="s">
        <v>37</v>
      </c>
    </row>
    <row r="22" spans="1:3" x14ac:dyDescent="0.25">
      <c r="A22" s="6" t="s">
        <v>24</v>
      </c>
      <c r="B22" t="s">
        <v>12</v>
      </c>
      <c r="C22" s="6" t="s">
        <v>37</v>
      </c>
    </row>
    <row r="23" spans="1:3" x14ac:dyDescent="0.25">
      <c r="A23" t="s">
        <v>23</v>
      </c>
      <c r="B23" t="s">
        <v>12</v>
      </c>
      <c r="C23" t="s">
        <v>37</v>
      </c>
    </row>
    <row r="24" spans="1:3" x14ac:dyDescent="0.25">
      <c r="A24" t="s">
        <v>31</v>
      </c>
      <c r="B24" t="s">
        <v>13</v>
      </c>
      <c r="C24" t="s">
        <v>37</v>
      </c>
    </row>
  </sheetData>
  <sortState ref="A2:C24">
    <sortCondition ref="A2:A24"/>
  </sortState>
  <dataValidations count="2">
    <dataValidation type="list" allowBlank="1" showInputMessage="1" showErrorMessage="1" sqref="C2:C1048576" xr:uid="{00000000-0002-0000-0500-000000000000}">
      <formula1>"Despesa,Receita"</formula1>
    </dataValidation>
    <dataValidation type="list" allowBlank="1" showInputMessage="1" showErrorMessage="1" sqref="B2:B1048576" xr:uid="{00000000-0002-0000-0500-000001000000}">
      <formula1>"Fixo,Variável"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Menu</vt:lpstr>
      <vt:lpstr>Indicadores</vt:lpstr>
      <vt:lpstr>Cálculos</vt:lpstr>
      <vt:lpstr>Lançamentos de caixa</vt:lpstr>
      <vt:lpstr>Previsão de caixa</vt:lpstr>
      <vt:lpstr>Configurações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Guia do Excel</cp:keywords>
  <cp:lastModifiedBy>Luiz Domingues Filho - VOT</cp:lastModifiedBy>
  <dcterms:created xsi:type="dcterms:W3CDTF">2016-02-03T10:24:14Z</dcterms:created>
  <dcterms:modified xsi:type="dcterms:W3CDTF">2019-09-10T11:29:21Z</dcterms:modified>
</cp:coreProperties>
</file>