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zdomf\Desktop\Lixo\11\"/>
    </mc:Choice>
  </mc:AlternateContent>
  <xr:revisionPtr revIDLastSave="0" documentId="8_{6AC65A37-9F88-4661-BCEB-EF0636A176D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INÍCIO" sheetId="2" r:id="rId1"/>
    <sheet name="FERRAMENTA DE ORÇAMENTO" sheetId="1" r:id="rId2"/>
  </sheets>
  <definedNames>
    <definedName name="AlíquotaDeImposto">'FERRAMENTA DE ORÇAMENTO'!$C$8</definedName>
    <definedName name="ROR">'FERRAMENTA DE ORÇAMENTO'!$C$7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C14" i="1"/>
  <c r="C37" i="1" s="1"/>
  <c r="E29" i="1" l="1"/>
  <c r="D29" i="1"/>
  <c r="D30" i="1" s="1"/>
  <c r="D33" i="1" s="1"/>
  <c r="E30" i="1"/>
  <c r="E33" i="1" s="1"/>
  <c r="E36" i="1"/>
  <c r="C38" i="1"/>
  <c r="F29" i="1"/>
  <c r="D36" i="1" l="1"/>
  <c r="E34" i="1"/>
  <c r="E35" i="1" s="1"/>
  <c r="E37" i="1" s="1"/>
  <c r="F30" i="1"/>
  <c r="F33" i="1" s="1"/>
  <c r="F36" i="1"/>
  <c r="D34" i="1"/>
  <c r="D35" i="1" s="1"/>
  <c r="D37" i="1" l="1"/>
  <c r="D38" i="1" s="1"/>
  <c r="E38" i="1" s="1"/>
  <c r="F34" i="1"/>
  <c r="F35" i="1" s="1"/>
  <c r="F37" i="1" s="1"/>
  <c r="F38" i="1" l="1"/>
  <c r="C43" i="1" s="1"/>
  <c r="C42" i="1"/>
  <c r="C41" i="1"/>
</calcChain>
</file>

<file path=xl/sharedStrings.xml><?xml version="1.0" encoding="utf-8"?>
<sst xmlns="http://schemas.openxmlformats.org/spreadsheetml/2006/main" count="73" uniqueCount="61">
  <si>
    <t>SOBRE ESTE MODELO</t>
  </si>
  <si>
    <t>Acompanhe o Investimento inicial no site, seus Benefícios e Custos usando esta Ferramenta de orçamento de site.</t>
  </si>
  <si>
    <t>Preencha com o Nome da empresa e a Data.</t>
  </si>
  <si>
    <t>Insira os detalhes nas tabelas para calcular automaticamente os Totais e as Métricas de avaliação.</t>
  </si>
  <si>
    <t xml:space="preserve">Observação:  </t>
  </si>
  <si>
    <t>há instruções adicionais na coluna A de cada planilha FERRAMENTA DE ORÇAMENTO. Este texto está oculto de propósito. Para removê-lo, selecione a coluna A e selecione Excluir. Para reexibir o texto, selecione a coluna A e altere a cor da fonte.</t>
  </si>
  <si>
    <t>Para saber mais sobre as tabelas na planilha, pressione Shift e F10 em uma tabela, selecione a opção TABELA e depois TEXTO ALTERNATIVO.</t>
  </si>
  <si>
    <t>Crie um Orçamento de site nesta planilha. Instruções úteis sobre como usar esta planilha estão nas células desta coluna. Pressione Seta para baixo para começar.</t>
  </si>
  <si>
    <t>Insira o Nome da empresa na célula à direita.</t>
  </si>
  <si>
    <t>O título desta planilha está na célula à direita.</t>
  </si>
  <si>
    <t>Insira a data na célula à direita.</t>
  </si>
  <si>
    <t>A dica está na célula à direita.</t>
  </si>
  <si>
    <t>Insira detalhes na tabela Taxa, começando na célula à direita. A próxima instrução está na célula A10.</t>
  </si>
  <si>
    <t>Insira detalhes na tabela Investimento inicial, começando na célula à direita. A próxima instrução está na célula A16.</t>
  </si>
  <si>
    <t>Insira detalhes na tabela Benefícios, começando na célula à direita. A próxima instrução está na célula A24.</t>
  </si>
  <si>
    <t>Insira detalhes na tabela Custos, começando na célula à direita. Os valores são calculados automaticamente na célula que contém as fórmulas. A próxima instrução está na célula A32.</t>
  </si>
  <si>
    <t>Os valores são calculados automaticamente na tabela Totais, que começa na célula à direita. A próxima instrução está na célula A40.</t>
  </si>
  <si>
    <t>As Métricas de avaliação são calculadas automaticamente na tabela Métricas, que começa na célula à direita.</t>
  </si>
  <si>
    <t>Nome da empresa</t>
  </si>
  <si>
    <t>Ferramenta de orçamento de site</t>
  </si>
  <si>
    <t>Data</t>
  </si>
  <si>
    <t>As células em cinza contêm cálculos que não devem ser alterados.</t>
  </si>
  <si>
    <t>Dados da empresa</t>
  </si>
  <si>
    <t>Taxa de retorno obrigatória</t>
  </si>
  <si>
    <t>Alíquota de imposto</t>
  </si>
  <si>
    <t>Investimento inicial no site</t>
  </si>
  <si>
    <t>Hardware (por exemplo, servidores)</t>
  </si>
  <si>
    <t>Software (por exemplo, o software catálogo de comércio eletrônico)</t>
  </si>
  <si>
    <t>Desenvolvimento (por exemplo, desenvolvimento e design de sites de terceiros)</t>
  </si>
  <si>
    <t>Investimentos totais iniciais</t>
  </si>
  <si>
    <t>Benefícios do site</t>
  </si>
  <si>
    <t>Vendas diretas</t>
  </si>
  <si>
    <t>Vendas incrementais resultantes da eficácia promocional/de vendedor aprimorada</t>
  </si>
  <si>
    <t>Vendas incrementais resultantes de uma participação maior do parceiro</t>
  </si>
  <si>
    <t>Custos de viagem reduzidos</t>
  </si>
  <si>
    <t>Custos de atendimento ao cliente reduzidos</t>
  </si>
  <si>
    <t>Benefícios totais</t>
  </si>
  <si>
    <t>Custos (excluindo investimentos capital inicial)</t>
  </si>
  <si>
    <t>Custo de vendas</t>
  </si>
  <si>
    <t>Manutenção</t>
  </si>
  <si>
    <t>Gerenciamento de projetos, suporte técnico</t>
  </si>
  <si>
    <t>Publicidade online, registro do mecanismo de pesquisa</t>
  </si>
  <si>
    <t>Depreciação nas despesas de capital (o cálculo utiliza um período de três anos)</t>
  </si>
  <si>
    <t>Custos totais</t>
  </si>
  <si>
    <t>Totais</t>
  </si>
  <si>
    <t>Benefícios líquido (custos)</t>
  </si>
  <si>
    <t>Imposto</t>
  </si>
  <si>
    <t>Valor após redução de impostos</t>
  </si>
  <si>
    <t>Depreciação readicionada</t>
  </si>
  <si>
    <t>Fluxo de caixa</t>
  </si>
  <si>
    <t>Fluxo de caixa cumulativo</t>
  </si>
  <si>
    <t>Métricas de avaliação</t>
  </si>
  <si>
    <t>Valor presente líquido (VPL)</t>
  </si>
  <si>
    <t>Taxa interna de retorno (TIR)</t>
  </si>
  <si>
    <t>Período de retorno (em anos)</t>
  </si>
  <si>
    <t>Taxa</t>
  </si>
  <si>
    <t>ANO</t>
  </si>
  <si>
    <t>Valores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</si>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</sst>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8"/>
      <color theme="3"/>
      <name val="Arial"/>
      <family val="2"/>
      <scheme val="major"/>
    </font>
    <font>
      <sz val="11"/>
      <color theme="3"/>
      <name val="Arial"/>
      <family val="2"/>
      <scheme val="major"/>
    </font>
    <font>
      <sz val="16"/>
      <color theme="3"/>
      <name val="Arial"/>
      <family val="2"/>
      <scheme val="major"/>
    </font>
    <font>
      <b/>
      <sz val="11"/>
      <color theme="1" tint="0.14996795556505021"/>
      <name val="Arial"/>
      <family val="2"/>
      <scheme val="major"/>
    </font>
    <font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6"/>
      <color theme="0"/>
      <name val="Arial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1" applyNumberFormat="0" applyFill="0" applyProtection="0">
      <alignment horizontal="left" vertical="center"/>
    </xf>
    <xf numFmtId="0" fontId="3" fillId="0" borderId="2" applyNumberFormat="0" applyFill="0" applyProtection="0">
      <alignment horizontal="left" vertical="center"/>
    </xf>
    <xf numFmtId="0" fontId="2" fillId="0" borderId="3" applyNumberFormat="0" applyFill="0" applyProtection="0">
      <alignment horizontal="left" vertical="center"/>
    </xf>
    <xf numFmtId="0" fontId="4" fillId="3" borderId="0" applyNumberFormat="0" applyBorder="0" applyProtection="0">
      <alignment horizontal="left" vertical="center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9" applyNumberFormat="0" applyAlignment="0" applyProtection="0"/>
    <xf numFmtId="0" fontId="14" fillId="11" borderId="10" applyNumberFormat="0" applyAlignment="0" applyProtection="0"/>
    <xf numFmtId="0" fontId="15" fillId="11" borderId="9" applyNumberFormat="0" applyAlignment="0" applyProtection="0"/>
    <xf numFmtId="0" fontId="16" fillId="0" borderId="11" applyNumberFormat="0" applyFill="0" applyAlignment="0" applyProtection="0"/>
    <xf numFmtId="0" fontId="17" fillId="12" borderId="12" applyNumberFormat="0" applyAlignment="0" applyProtection="0"/>
    <xf numFmtId="0" fontId="18" fillId="0" borderId="0" applyNumberFormat="0" applyFill="0" applyBorder="0" applyAlignment="0" applyProtection="0"/>
    <xf numFmtId="0" fontId="8" fillId="13" borderId="13" applyNumberFormat="0" applyFont="0" applyAlignment="0" applyProtection="0"/>
    <xf numFmtId="0" fontId="19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5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5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5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5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</cellStyleXfs>
  <cellXfs count="25">
    <xf numFmtId="0" fontId="0" fillId="0" borderId="0" xfId="0"/>
    <xf numFmtId="10" fontId="0" fillId="0" borderId="0" xfId="0" applyNumberFormat="1"/>
    <xf numFmtId="0" fontId="1" fillId="0" borderId="1" xfId="1">
      <alignment horizontal="left" vertical="center"/>
    </xf>
    <xf numFmtId="0" fontId="3" fillId="0" borderId="2" xfId="2">
      <alignment horizontal="left" vertical="center"/>
    </xf>
    <xf numFmtId="0" fontId="2" fillId="0" borderId="3" xfId="3">
      <alignment horizontal="left" vertical="center"/>
    </xf>
    <xf numFmtId="0" fontId="4" fillId="3" borderId="0" xfId="4">
      <alignment horizontal="left" vertical="center"/>
    </xf>
    <xf numFmtId="0" fontId="0" fillId="0" borderId="0" xfId="0" applyAlignment="1">
      <alignment wrapText="1"/>
    </xf>
    <xf numFmtId="0" fontId="0" fillId="0" borderId="5" xfId="0" applyBorder="1"/>
    <xf numFmtId="9" fontId="0" fillId="0" borderId="6" xfId="0" applyNumberFormat="1" applyBorder="1"/>
    <xf numFmtId="2" fontId="0" fillId="0" borderId="0" xfId="0" applyNumberFormat="1"/>
    <xf numFmtId="0" fontId="0" fillId="0" borderId="7" xfId="0" applyBorder="1"/>
    <xf numFmtId="9" fontId="0" fillId="0" borderId="8" xfId="0" applyNumberFormat="1" applyBorder="1"/>
    <xf numFmtId="0" fontId="0" fillId="5" borderId="0" xfId="0" applyFill="1"/>
    <xf numFmtId="0" fontId="5" fillId="0" borderId="0" xfId="0" applyFont="1"/>
    <xf numFmtId="0" fontId="6" fillId="5" borderId="0" xfId="0" applyFont="1" applyFill="1"/>
    <xf numFmtId="0" fontId="7" fillId="6" borderId="2" xfId="2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/>
    <xf numFmtId="14" fontId="2" fillId="0" borderId="3" xfId="3" applyNumberFormat="1">
      <alignment horizontal="left" vertical="center"/>
    </xf>
    <xf numFmtId="8" fontId="0" fillId="4" borderId="4" xfId="0" applyNumberFormat="1" applyFont="1" applyFill="1" applyBorder="1"/>
    <xf numFmtId="8" fontId="0" fillId="0" borderId="0" xfId="0" applyNumberFormat="1" applyFont="1"/>
    <xf numFmtId="8" fontId="0" fillId="2" borderId="0" xfId="0" applyNumberFormat="1" applyFont="1" applyFill="1"/>
    <xf numFmtId="0" fontId="0" fillId="0" borderId="0" xfId="0" applyAlignment="1">
      <alignment horizontal="center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7" builtinId="4" customBuiltin="1"/>
    <cellStyle name="Moeda [0]" xfId="8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9" builtinId="5" customBuiltin="1"/>
    <cellStyle name="Ruim" xfId="12" builtinId="27" customBuiltin="1"/>
    <cellStyle name="Saída" xfId="15" builtinId="21" customBuiltin="1"/>
    <cellStyle name="Separador de milhares [0]" xfId="6" builtinId="6" customBuiltin="1"/>
    <cellStyle name="Texto de Aviso" xfId="19" builtinId="11" customBuiltin="1"/>
    <cellStyle name="Texto Explicativo" xfId="21" builtinId="53" customBuiltin="1"/>
    <cellStyle name="Título" xfId="10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otal" xfId="22" builtinId="25" customBuiltin="1"/>
    <cellStyle name="Vírgula" xfId="5" builtinId="3" customBuiltin="1"/>
  </cellStyles>
  <dxfs count="45">
    <dxf>
      <numFmt numFmtId="13" formatCode="0%"/>
      <border diagonalUp="0" diagonalDown="0" outline="0">
        <left/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border outline="0">
        <bottom style="thin">
          <color theme="5" tint="0.39994506668294322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</dxf>
    <dxf>
      <numFmt numFmtId="166" formatCode="&quot;$&quot;#,##0.00_);[Red]\(&quot;$&quot;#,##0.00\)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border>
        <left style="thin">
          <color theme="1" tint="0.3499862666707357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outline="0">
        <right style="thin">
          <color theme="1" tint="0.34998626667073579"/>
        </right>
      </border>
    </dxf>
    <dxf>
      <fill>
        <patternFill patternType="solid">
          <fgColor indexed="64"/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border>
        <left style="thin">
          <color theme="1" tint="0.3499862666707357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&quot;R$&quot;\ #,##0.00;[Red]&quot;R$&quot;\ #,##0.00"/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  <border outline="0">
        <right style="thin">
          <color theme="1" tint="0.34998626667073579"/>
        </right>
      </border>
    </dxf>
    <dxf>
      <fill>
        <patternFill patternType="solid">
          <fgColor indexed="64"/>
          <bgColor theme="5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R$&quot;\ #,##0.00;[Red]&quot;R$&quot;\ #,##0.00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R$&quot;\ #,##0.00;[Red]&quot;R$&quot;\ #,##0.00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R$&quot;\ #,##0.00;[Red]&quot;R$&quot;\ #,##0.00"/>
      <fill>
        <patternFill patternType="solid">
          <fgColor indexed="64"/>
          <bgColor theme="1" tint="0.49998474074526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1" tint="0.34998626667073579"/>
        </patternFill>
      </fill>
      <border diagonalUp="0" diagonalDown="0"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 style="thin">
          <color theme="1" tint="0.34998626667073579"/>
        </vertical>
        <horizontal style="thin">
          <color theme="1" tint="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&quot;R$&quot;\ #,##0.00;[Red]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R$&quot;\ #,##0.00;[Red]\-&quot;R$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stimentoInicial" displayName="InvestimentoInicial" ref="B10:F14" totalsRowCount="1" headerRowDxfId="44">
  <autoFilter ref="B10:F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Investimento inicial no site" totalsRowLabel="Investimentos totais iniciais" dataDxfId="43" totalsRowDxfId="42"/>
    <tableColumn id="2" xr3:uid="{00000000-0010-0000-0000-000002000000}" name="ANO" totalsRowFunction="sum" dataDxfId="41" totalsRowDxfId="40"/>
    <tableColumn id="3" xr3:uid="{00000000-0010-0000-0000-000003000000}" name="1" dataDxfId="39" totalsRowDxfId="38"/>
    <tableColumn id="4" xr3:uid="{00000000-0010-0000-0000-000004000000}" name="2" dataDxfId="37" totalsRowDxfId="36"/>
    <tableColumn id="5" xr3:uid="{00000000-0010-0000-0000-000005000000}" name="3" dataDxfId="35" totalsRowDxfId="34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Insira o Investimento inicial nos itens de Site e o valor Anual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enefícios" displayName="Benefícios" ref="B16:F22" totalsRowCount="1" headerRowDxfId="33">
  <autoFilter ref="B16:F2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Benefícios do site" totalsRowLabel="Benefícios totais" dataDxfId="32" totalsRowDxfId="31"/>
    <tableColumn id="2" xr3:uid="{00000000-0010-0000-0100-000002000000}" name="ANO" dataDxfId="30" totalsRowDxfId="29"/>
    <tableColumn id="3" xr3:uid="{00000000-0010-0000-0100-000003000000}" name="1" totalsRowFunction="sum" dataDxfId="28" totalsRowDxfId="27"/>
    <tableColumn id="4" xr3:uid="{00000000-0010-0000-0100-000004000000}" name="2" totalsRowFunction="sum" dataDxfId="26" totalsRowDxfId="25"/>
    <tableColumn id="5" xr3:uid="{00000000-0010-0000-0100-000005000000}" name="3" totalsRowFunction="sum" dataDxfId="24" totalsRowDxfId="23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Insira os Benefícios dos itens de Site e os valores Anuais ne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ustos" displayName="Custos" ref="B24:F30" totalsRowCount="1" headerRowDxfId="22">
  <autoFilter ref="B24:F2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Custos (excluindo investimentos capital inicial)" totalsRowLabel="Custos totais" dataDxfId="21" totalsRowDxfId="20"/>
    <tableColumn id="2" xr3:uid="{00000000-0010-0000-0200-000002000000}" name="ANO" dataDxfId="19" totalsRowDxfId="18"/>
    <tableColumn id="3" xr3:uid="{00000000-0010-0000-0200-000003000000}" name="1" totalsRowFunction="sum" dataDxfId="17" totalsRowDxfId="16"/>
    <tableColumn id="4" xr3:uid="{00000000-0010-0000-0200-000004000000}" name="2" totalsRowFunction="sum" dataDxfId="15" totalsRowDxfId="14"/>
    <tableColumn id="5" xr3:uid="{00000000-0010-0000-0200-000005000000}" name="3" totalsRowFunction="sum" dataDxfId="13" totalsRowDxfId="12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Inserir custos excluindo investimentos de capital inicial e valores anuais ne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otais" displayName="Totais" ref="B32:F38" headerRowDxfId="11">
  <autoFilter ref="B32:F3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Totais" totalsRowLabel="Total" dataDxfId="10" totalsRowDxfId="9"/>
    <tableColumn id="2" xr3:uid="{00000000-0010-0000-0300-000002000000}" name="ANO" dataDxfId="8"/>
    <tableColumn id="3" xr3:uid="{00000000-0010-0000-0300-000003000000}" name="1" dataDxfId="7"/>
    <tableColumn id="4" xr3:uid="{00000000-0010-0000-0300-000004000000}" name="2" dataDxfId="6"/>
    <tableColumn id="5" xr3:uid="{00000000-0010-0000-0300-000005000000}" name="3" totalsRowFunction="sum" dataDxfId="5" totalsRowDxfId="4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Insira os itens de Totais na tabela. Os valores anuais são calculados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étricas" displayName="Métricas" ref="B40:C43" totalsRowShown="0" headerRowDxfId="3">
  <autoFilter ref="B40:C43" xr:uid="{00000000-0009-0000-0100-000005000000}">
    <filterColumn colId="0" hiddenButton="1"/>
    <filterColumn colId="1" hiddenButton="1"/>
  </autoFilter>
  <tableColumns count="2">
    <tableColumn id="1" xr3:uid="{00000000-0010-0000-0400-000001000000}" name="Métricas de avaliação" dataDxfId="2"/>
    <tableColumn id="2" xr3:uid="{00000000-0010-0000-0400-000002000000}" name="Valores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Summary="Os valores e itens de Métricas de avaliação são calculados automaticamente nesta tabel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8A38FE-B7B1-4DBB-95BF-23DDFD246CD1}" name="Taxa" displayName="Taxa" ref="B6:C8" totalsRowShown="0" tableBorderDxfId="1">
  <autoFilter ref="B6:C8" xr:uid="{4A48B7AE-0418-4013-B926-B2BE0A0E551C}">
    <filterColumn colId="0" hiddenButton="1"/>
    <filterColumn colId="1" hiddenButton="1"/>
  </autoFilter>
  <tableColumns count="2">
    <tableColumn id="1" xr3:uid="{11FD8CE5-F029-46A8-8385-67BD6BB8C0F6}" name="Dados da empresa"/>
    <tableColumn id="2" xr3:uid="{D234CEAA-BCAD-4F41-A5C2-1F7BCE4E636F}" name="Taxa" dataDxfId="0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Summary="Insira a Taxa e os Dados da empresa nesta tabela"/>
    </ext>
  </extLst>
</table>
</file>

<file path=xl/theme/theme1.xml><?xml version="1.0" encoding="utf-8"?>
<a:theme xmlns:a="http://schemas.openxmlformats.org/drawingml/2006/main" name="Mortgage refinancing">
  <a:themeElements>
    <a:clrScheme name="Website budget tool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CECE"/>
      </a:accent1>
      <a:accent2>
        <a:srgbClr val="87B07D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Web site budget too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8D92-4400-4A09-8C70-D20D5142DBF7}">
  <sheetPr>
    <tabColor theme="5" tint="-0.499984740745262"/>
  </sheetPr>
  <dimension ref="B1:B7"/>
  <sheetViews>
    <sheetView showGridLines="0" tabSelected="1" workbookViewId="0">
      <selection activeCell="G5" sqref="G5"/>
    </sheetView>
  </sheetViews>
  <sheetFormatPr defaultColWidth="9.140625" defaultRowHeight="15" x14ac:dyDescent="0.25"/>
  <cols>
    <col min="1" max="1" width="2.7109375" style="19" customWidth="1"/>
    <col min="2" max="2" width="80.7109375" style="19" customWidth="1"/>
    <col min="3" max="3" width="2.7109375" style="19" customWidth="1"/>
    <col min="4" max="16384" width="9.140625" style="19"/>
  </cols>
  <sheetData>
    <row r="1" spans="2:2" s="16" customFormat="1" ht="30" customHeight="1" thickBot="1" x14ac:dyDescent="0.3">
      <c r="B1" s="15" t="s">
        <v>0</v>
      </c>
    </row>
    <row r="2" spans="2:2" s="16" customFormat="1" ht="30" customHeight="1" thickTop="1" x14ac:dyDescent="0.25">
      <c r="B2" s="17" t="s">
        <v>1</v>
      </c>
    </row>
    <row r="3" spans="2:2" s="16" customFormat="1" ht="30" customHeight="1" x14ac:dyDescent="0.25">
      <c r="B3" s="17" t="s">
        <v>2</v>
      </c>
    </row>
    <row r="4" spans="2:2" s="16" customFormat="1" ht="30" customHeight="1" x14ac:dyDescent="0.25">
      <c r="B4" s="17" t="s">
        <v>3</v>
      </c>
    </row>
    <row r="5" spans="2:2" s="16" customFormat="1" ht="30" customHeight="1" x14ac:dyDescent="0.25">
      <c r="B5" s="18" t="s">
        <v>4</v>
      </c>
    </row>
    <row r="6" spans="2:2" ht="55.5" customHeight="1" x14ac:dyDescent="0.25">
      <c r="B6" s="17" t="s">
        <v>5</v>
      </c>
    </row>
    <row r="7" spans="2:2" ht="42.75" customHeight="1" x14ac:dyDescent="0.25">
      <c r="B7" s="17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F43"/>
  <sheetViews>
    <sheetView showGridLines="0" workbookViewId="0"/>
  </sheetViews>
  <sheetFormatPr defaultRowHeight="15" x14ac:dyDescent="0.25"/>
  <cols>
    <col min="1" max="1" width="1.7109375" style="13" customWidth="1"/>
    <col min="2" max="2" width="76.28515625" bestFit="1" customWidth="1"/>
    <col min="3" max="6" width="19.28515625" customWidth="1"/>
  </cols>
  <sheetData>
    <row r="1" spans="1:6" x14ac:dyDescent="0.25">
      <c r="A1" s="13" t="s">
        <v>7</v>
      </c>
    </row>
    <row r="2" spans="1:6" ht="24" thickBot="1" x14ac:dyDescent="0.3">
      <c r="A2" s="13" t="s">
        <v>8</v>
      </c>
      <c r="B2" s="2" t="s">
        <v>18</v>
      </c>
      <c r="C2" s="2"/>
      <c r="D2" s="2"/>
      <c r="E2" s="2"/>
      <c r="F2" s="2"/>
    </row>
    <row r="3" spans="1:6" ht="21.75" thickTop="1" thickBot="1" x14ac:dyDescent="0.3">
      <c r="A3" s="13" t="s">
        <v>9</v>
      </c>
      <c r="B3" s="3" t="s">
        <v>19</v>
      </c>
      <c r="C3" s="3"/>
      <c r="D3" s="3"/>
      <c r="E3" s="3"/>
      <c r="F3" s="3"/>
    </row>
    <row r="4" spans="1:6" ht="16.5" thickTop="1" thickBot="1" x14ac:dyDescent="0.3">
      <c r="A4" s="13" t="s">
        <v>10</v>
      </c>
      <c r="B4" s="20" t="s">
        <v>20</v>
      </c>
      <c r="C4" s="4"/>
      <c r="D4" s="4"/>
      <c r="E4" s="4"/>
      <c r="F4" s="4"/>
    </row>
    <row r="5" spans="1:6" ht="30" customHeight="1" x14ac:dyDescent="0.25">
      <c r="A5" s="13" t="s">
        <v>11</v>
      </c>
      <c r="B5" t="s">
        <v>21</v>
      </c>
    </row>
    <row r="6" spans="1:6" x14ac:dyDescent="0.25">
      <c r="A6" s="13" t="s">
        <v>12</v>
      </c>
      <c r="B6" s="5" t="s">
        <v>22</v>
      </c>
      <c r="C6" s="5" t="s">
        <v>55</v>
      </c>
    </row>
    <row r="7" spans="1:6" x14ac:dyDescent="0.25">
      <c r="B7" s="7" t="s">
        <v>23</v>
      </c>
      <c r="C7" s="8">
        <v>0.1</v>
      </c>
    </row>
    <row r="8" spans="1:6" x14ac:dyDescent="0.25">
      <c r="B8" s="10" t="s">
        <v>24</v>
      </c>
      <c r="C8" s="11">
        <v>0.3</v>
      </c>
    </row>
    <row r="10" spans="1:6" x14ac:dyDescent="0.25">
      <c r="A10" s="13" t="s">
        <v>13</v>
      </c>
      <c r="B10" s="12" t="s">
        <v>25</v>
      </c>
      <c r="C10" s="12" t="s">
        <v>56</v>
      </c>
      <c r="D10" s="12" t="s">
        <v>58</v>
      </c>
      <c r="E10" s="12" t="s">
        <v>59</v>
      </c>
      <c r="F10" s="12" t="s">
        <v>60</v>
      </c>
    </row>
    <row r="11" spans="1:6" x14ac:dyDescent="0.25">
      <c r="B11" s="6" t="s">
        <v>26</v>
      </c>
      <c r="C11" s="22">
        <v>25000</v>
      </c>
      <c r="D11" s="21"/>
      <c r="E11" s="21"/>
      <c r="F11" s="21"/>
    </row>
    <row r="12" spans="1:6" x14ac:dyDescent="0.25">
      <c r="B12" s="6" t="s">
        <v>27</v>
      </c>
      <c r="C12" s="22">
        <v>15000</v>
      </c>
      <c r="D12" s="21"/>
      <c r="E12" s="21"/>
      <c r="F12" s="21"/>
    </row>
    <row r="13" spans="1:6" x14ac:dyDescent="0.25">
      <c r="B13" s="6" t="s">
        <v>28</v>
      </c>
      <c r="C13" s="22">
        <v>150000</v>
      </c>
      <c r="D13" s="21"/>
      <c r="E13" s="21"/>
      <c r="F13" s="21"/>
    </row>
    <row r="14" spans="1:6" x14ac:dyDescent="0.25">
      <c r="B14" t="s">
        <v>29</v>
      </c>
      <c r="C14" s="22">
        <f>SUBTOTAL(109,InvestimentoInicial[ANO])</f>
        <v>190000</v>
      </c>
      <c r="D14" s="21"/>
      <c r="E14" s="21"/>
      <c r="F14" s="21"/>
    </row>
    <row r="15" spans="1:6" x14ac:dyDescent="0.25">
      <c r="B15" s="24"/>
      <c r="C15" s="24"/>
      <c r="D15" s="24"/>
      <c r="E15" s="24"/>
      <c r="F15" s="24"/>
    </row>
    <row r="16" spans="1:6" x14ac:dyDescent="0.25">
      <c r="A16" s="13" t="s">
        <v>14</v>
      </c>
      <c r="B16" s="12" t="s">
        <v>30</v>
      </c>
      <c r="C16" s="12" t="s">
        <v>56</v>
      </c>
      <c r="D16" s="12" t="s">
        <v>58</v>
      </c>
      <c r="E16" s="12" t="s">
        <v>59</v>
      </c>
      <c r="F16" s="12" t="s">
        <v>60</v>
      </c>
    </row>
    <row r="17" spans="1:6" x14ac:dyDescent="0.25">
      <c r="B17" s="6" t="s">
        <v>31</v>
      </c>
      <c r="C17" s="21"/>
      <c r="D17" s="22">
        <v>15000</v>
      </c>
      <c r="E17" s="22">
        <v>50000</v>
      </c>
      <c r="F17" s="22">
        <v>75000</v>
      </c>
    </row>
    <row r="18" spans="1:6" ht="15" customHeight="1" x14ac:dyDescent="0.25">
      <c r="B18" s="6" t="s">
        <v>32</v>
      </c>
      <c r="C18" s="21"/>
      <c r="D18" s="22">
        <v>25000</v>
      </c>
      <c r="E18" s="22">
        <v>25000</v>
      </c>
      <c r="F18" s="22">
        <v>25000</v>
      </c>
    </row>
    <row r="19" spans="1:6" x14ac:dyDescent="0.25">
      <c r="B19" s="6" t="s">
        <v>33</v>
      </c>
      <c r="C19" s="21"/>
      <c r="D19" s="22">
        <v>25000</v>
      </c>
      <c r="E19" s="22">
        <v>25000</v>
      </c>
      <c r="F19" s="22">
        <v>25000</v>
      </c>
    </row>
    <row r="20" spans="1:6" x14ac:dyDescent="0.25">
      <c r="B20" s="6" t="s">
        <v>34</v>
      </c>
      <c r="C20" s="21"/>
      <c r="D20" s="22">
        <v>25000</v>
      </c>
      <c r="E20" s="22">
        <v>25000</v>
      </c>
      <c r="F20" s="22">
        <v>25000</v>
      </c>
    </row>
    <row r="21" spans="1:6" x14ac:dyDescent="0.25">
      <c r="B21" s="6" t="s">
        <v>35</v>
      </c>
      <c r="C21" s="21"/>
      <c r="D21" s="22">
        <v>50000</v>
      </c>
      <c r="E21" s="22">
        <v>50000</v>
      </c>
      <c r="F21" s="22">
        <v>50000</v>
      </c>
    </row>
    <row r="22" spans="1:6" x14ac:dyDescent="0.25">
      <c r="B22" t="s">
        <v>36</v>
      </c>
      <c r="C22" s="21"/>
      <c r="D22" s="22">
        <f>SUBTOTAL(109,Benefícios[1])</f>
        <v>140000</v>
      </c>
      <c r="E22" s="22">
        <f>SUBTOTAL(109,Benefícios[2])</f>
        <v>175000</v>
      </c>
      <c r="F22" s="22">
        <f>SUBTOTAL(109,Benefícios[3])</f>
        <v>200000</v>
      </c>
    </row>
    <row r="23" spans="1:6" x14ac:dyDescent="0.25">
      <c r="B23" s="24"/>
      <c r="C23" s="24"/>
      <c r="D23" s="24"/>
      <c r="E23" s="24"/>
      <c r="F23" s="24"/>
    </row>
    <row r="24" spans="1:6" x14ac:dyDescent="0.25">
      <c r="A24" s="13" t="s">
        <v>15</v>
      </c>
      <c r="B24" s="12" t="s">
        <v>37</v>
      </c>
      <c r="C24" s="12" t="s">
        <v>56</v>
      </c>
      <c r="D24" s="12" t="s">
        <v>58</v>
      </c>
      <c r="E24" s="12" t="s">
        <v>59</v>
      </c>
      <c r="F24" s="12" t="s">
        <v>60</v>
      </c>
    </row>
    <row r="25" spans="1:6" x14ac:dyDescent="0.25">
      <c r="B25" s="6" t="s">
        <v>38</v>
      </c>
      <c r="C25" s="21"/>
      <c r="D25" s="22">
        <v>7500</v>
      </c>
      <c r="E25" s="22">
        <v>25000</v>
      </c>
      <c r="F25" s="22">
        <v>37500</v>
      </c>
    </row>
    <row r="26" spans="1:6" x14ac:dyDescent="0.25">
      <c r="B26" s="6" t="s">
        <v>39</v>
      </c>
      <c r="C26" s="21"/>
      <c r="D26" s="22">
        <v>15000</v>
      </c>
      <c r="E26" s="22">
        <v>15000</v>
      </c>
      <c r="F26" s="22">
        <v>15000</v>
      </c>
    </row>
    <row r="27" spans="1:6" x14ac:dyDescent="0.25">
      <c r="B27" s="6" t="s">
        <v>40</v>
      </c>
      <c r="C27" s="21"/>
      <c r="D27" s="22">
        <v>35000</v>
      </c>
      <c r="E27" s="22">
        <v>35000</v>
      </c>
      <c r="F27" s="22">
        <v>35000</v>
      </c>
    </row>
    <row r="28" spans="1:6" x14ac:dyDescent="0.25">
      <c r="B28" s="6" t="s">
        <v>41</v>
      </c>
      <c r="C28" s="21"/>
      <c r="D28" s="22">
        <v>10000</v>
      </c>
      <c r="E28" s="22">
        <v>10000</v>
      </c>
      <c r="F28" s="22">
        <v>10000</v>
      </c>
    </row>
    <row r="29" spans="1:6" ht="15" customHeight="1" x14ac:dyDescent="0.25">
      <c r="B29" s="6" t="s">
        <v>42</v>
      </c>
      <c r="C29" s="21"/>
      <c r="D29" s="23">
        <f>InvestimentoInicial[[#Totals],[ANO]]/3</f>
        <v>63333.333333333336</v>
      </c>
      <c r="E29" s="23">
        <f>InvestimentoInicial[[#Totals],[ANO]]/3</f>
        <v>63333.333333333336</v>
      </c>
      <c r="F29" s="23">
        <f>InvestimentoInicial[[#Totals],[ANO]]/3</f>
        <v>63333.333333333336</v>
      </c>
    </row>
    <row r="30" spans="1:6" x14ac:dyDescent="0.25">
      <c r="B30" t="s">
        <v>43</v>
      </c>
      <c r="C30" s="21"/>
      <c r="D30" s="22">
        <f>SUBTOTAL(109,Custos[1])</f>
        <v>130833.33333333334</v>
      </c>
      <c r="E30" s="22">
        <f>SUBTOTAL(109,Custos[2])</f>
        <v>148333.33333333334</v>
      </c>
      <c r="F30" s="22">
        <f>SUBTOTAL(109,Custos[3])</f>
        <v>160833.33333333334</v>
      </c>
    </row>
    <row r="31" spans="1:6" x14ac:dyDescent="0.25">
      <c r="B31" s="24"/>
      <c r="C31" s="24"/>
      <c r="D31" s="24"/>
      <c r="E31" s="24"/>
      <c r="F31" s="24"/>
    </row>
    <row r="32" spans="1:6" x14ac:dyDescent="0.25">
      <c r="A32" s="13" t="s">
        <v>16</v>
      </c>
      <c r="B32" s="12" t="s">
        <v>44</v>
      </c>
      <c r="C32" s="12" t="s">
        <v>56</v>
      </c>
      <c r="D32" s="12" t="s">
        <v>58</v>
      </c>
      <c r="E32" s="12" t="s">
        <v>59</v>
      </c>
      <c r="F32" s="12" t="s">
        <v>60</v>
      </c>
    </row>
    <row r="33" spans="1:6" x14ac:dyDescent="0.25">
      <c r="B33" s="6" t="s">
        <v>45</v>
      </c>
      <c r="C33" s="21"/>
      <c r="D33" s="22">
        <f>Benefícios[[#Totals],[1]]-Custos[[#Totals],[1]]</f>
        <v>9166.666666666657</v>
      </c>
      <c r="E33" s="22">
        <f>Benefícios[[#Totals],[2]]-Custos[[#Totals],[2]]</f>
        <v>26666.666666666657</v>
      </c>
      <c r="F33" s="22">
        <f>Benefícios[[#Totals],[3]]-Custos[[#Totals],[3]]</f>
        <v>39166.666666666657</v>
      </c>
    </row>
    <row r="34" spans="1:6" x14ac:dyDescent="0.25">
      <c r="B34" s="6" t="s">
        <v>46</v>
      </c>
      <c r="C34" s="21"/>
      <c r="D34" s="22">
        <f>D33*AlíquotaDeImposto</f>
        <v>2749.9999999999968</v>
      </c>
      <c r="E34" s="22">
        <f>E33*AlíquotaDeImposto</f>
        <v>7999.9999999999964</v>
      </c>
      <c r="F34" s="22">
        <f>F33*AlíquotaDeImposto</f>
        <v>11749.999999999996</v>
      </c>
    </row>
    <row r="35" spans="1:6" x14ac:dyDescent="0.25">
      <c r="B35" s="6" t="s">
        <v>47</v>
      </c>
      <c r="C35" s="21"/>
      <c r="D35" s="22">
        <f t="shared" ref="D35:F35" si="0">D33-D34</f>
        <v>6416.6666666666606</v>
      </c>
      <c r="E35" s="22">
        <f t="shared" si="0"/>
        <v>18666.666666666661</v>
      </c>
      <c r="F35" s="22">
        <f t="shared" si="0"/>
        <v>27416.666666666661</v>
      </c>
    </row>
    <row r="36" spans="1:6" x14ac:dyDescent="0.25">
      <c r="B36" s="6" t="s">
        <v>48</v>
      </c>
      <c r="C36" s="21"/>
      <c r="D36" s="22">
        <f>D29</f>
        <v>63333.333333333336</v>
      </c>
      <c r="E36" s="22">
        <f>E29</f>
        <v>63333.333333333336</v>
      </c>
      <c r="F36" s="22">
        <f>F29</f>
        <v>63333.333333333336</v>
      </c>
    </row>
    <row r="37" spans="1:6" x14ac:dyDescent="0.25">
      <c r="B37" s="6" t="s">
        <v>49</v>
      </c>
      <c r="C37" s="22">
        <f>-InvestimentoInicial[[#Totals],[ANO]]</f>
        <v>-190000</v>
      </c>
      <c r="D37" s="22">
        <f t="shared" ref="D37:F37" si="1">D35+D36</f>
        <v>69750</v>
      </c>
      <c r="E37" s="22">
        <f t="shared" si="1"/>
        <v>82000</v>
      </c>
      <c r="F37" s="22">
        <f t="shared" si="1"/>
        <v>90750</v>
      </c>
    </row>
    <row r="38" spans="1:6" x14ac:dyDescent="0.25">
      <c r="B38" s="6" t="s">
        <v>50</v>
      </c>
      <c r="C38" s="22">
        <f>C37</f>
        <v>-190000</v>
      </c>
      <c r="D38" s="22">
        <f t="shared" ref="D38:F38" si="2">C38+D37</f>
        <v>-120250</v>
      </c>
      <c r="E38" s="22">
        <f t="shared" si="2"/>
        <v>-38250</v>
      </c>
      <c r="F38" s="22">
        <f t="shared" si="2"/>
        <v>52500</v>
      </c>
    </row>
    <row r="39" spans="1:6" x14ac:dyDescent="0.25">
      <c r="B39" s="24"/>
      <c r="C39" s="24"/>
      <c r="D39" s="24"/>
      <c r="E39" s="24"/>
      <c r="F39" s="24"/>
    </row>
    <row r="40" spans="1:6" x14ac:dyDescent="0.25">
      <c r="A40" s="13" t="s">
        <v>17</v>
      </c>
      <c r="B40" s="12" t="s">
        <v>51</v>
      </c>
      <c r="C40" s="14" t="s">
        <v>57</v>
      </c>
    </row>
    <row r="41" spans="1:6" x14ac:dyDescent="0.25">
      <c r="B41" s="6" t="s">
        <v>52</v>
      </c>
      <c r="C41" s="22">
        <f>C37+(NPV(ROR,D37:F37))</f>
        <v>9359.5041322313773</v>
      </c>
    </row>
    <row r="42" spans="1:6" x14ac:dyDescent="0.25">
      <c r="B42" s="6" t="s">
        <v>53</v>
      </c>
      <c r="C42" s="1">
        <f>IRR(C37:F37)</f>
        <v>0.12655165144706393</v>
      </c>
    </row>
    <row r="43" spans="1:6" x14ac:dyDescent="0.25">
      <c r="B43" s="6" t="s">
        <v>54</v>
      </c>
      <c r="C43" s="9">
        <f>IF(F38&lt;=0,"Excede em três anos",IF(E38&lt;=0,(F37-F38)/F37+2,IF(D38&lt;=0,(E37-E38)/E37+1,IF(C38&lt;=0,(D37-D38)/D37,"NA"))))</f>
        <v>2.4214876033057853</v>
      </c>
    </row>
  </sheetData>
  <mergeCells count="4">
    <mergeCell ref="B23:F23"/>
    <mergeCell ref="B31:F31"/>
    <mergeCell ref="B39:F39"/>
    <mergeCell ref="B15:F15"/>
  </mergeCells>
  <pageMargins left="0.4" right="0.4" top="0.4" bottom="0.6" header="0.3" footer="0.3"/>
  <pageSetup paperSize="9" fitToHeight="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INÍCIO</vt:lpstr>
      <vt:lpstr>FERRAMENTA DE ORÇAMENTO</vt:lpstr>
      <vt:lpstr>AlíquotaDeImposto</vt:lpstr>
      <vt:lpstr>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 Domingues Filho - VOT</dc:creator>
  <cp:lastModifiedBy>Luiz Domingues Filho - VOT</cp:lastModifiedBy>
  <dcterms:created xsi:type="dcterms:W3CDTF">2018-05-31T12:22:28Z</dcterms:created>
  <dcterms:modified xsi:type="dcterms:W3CDTF">2019-10-09T11:22:12Z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v-rimour@microsoft.com</vt:lpwstr>
  </property>
  <property fmtid="{D5CDD505-2E9C-101B-9397-08002B2CF9AE}" pid="5" name="MSIP_Label_f42aa342-8706-4288-bd11-ebb85995028c_SetDate">
    <vt:lpwstr>2018-05-31T12:22:34.6936045Z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