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filterPrivacy="1" codeName="ThisWorkbook"/>
  <xr:revisionPtr revIDLastSave="0" documentId="8_{6A0FD3D9-CC59-46FD-807C-1771BF402112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sumo do orçamento mensal" sheetId="1" r:id="rId1"/>
    <sheet name="Receita" sheetId="3" r:id="rId2"/>
    <sheet name="Despesas com o pessoal" sheetId="4" r:id="rId3"/>
    <sheet name="Despesas operacionais" sheetId="5" r:id="rId4"/>
  </sheets>
  <definedNames>
    <definedName name="_xlnm._FilterDatabase" localSheetId="2" hidden="1">'Despesas com o pessoal'!#REF!</definedName>
    <definedName name="_xlnm._FilterDatabase" localSheetId="3" hidden="1">'Despesas operacionais'!#REF!</definedName>
    <definedName name="_xlnm._FilterDatabase" localSheetId="1" hidden="1">Receita!#REF!</definedName>
    <definedName name="_xlnm._FilterDatabase" localSheetId="0" hidden="1">Receita!#REF!</definedName>
    <definedName name="NOME_DA_EMPRESA">'Resumo do orçamento mensal'!$B$1</definedName>
    <definedName name="Título_do_ORÇAMENTO">'Resumo do orçamento mensal'!$B$2</definedName>
    <definedName name="Título1">Top5Expenses[[#Headers],[DESPESA]]</definedName>
    <definedName name="Título2">Receita[[#Headers],[RECEITA]]</definedName>
    <definedName name="Título3">PersonnelExpenses[[#Headers],[DESPESAS COM O PESSOAL]]</definedName>
    <definedName name="Título4">OperatingExpenses[[#Headers],[DESPESAS OPERACIONAIS]]</definedName>
    <definedName name="TítuloDaColuna1">Totais[[#Headers],[TOTAIS DO ORÇAMENTO]]</definedName>
    <definedName name="_xlnm.Print_Titles" localSheetId="2">'Despesas com o pessoal'!$4:$4</definedName>
    <definedName name="_xlnm.Print_Titles" localSheetId="3">'Despesas operacionais'!$4:$4</definedName>
    <definedName name="_xlnm.Print_Titles" localSheetId="1">Receita!$4:$4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4" l="1"/>
  <c r="F6" i="4"/>
  <c r="F5" i="4"/>
  <c r="B2" i="3" l="1"/>
  <c r="B2" i="4"/>
  <c r="B2" i="5"/>
  <c r="D25" i="5" l="1"/>
  <c r="C25" i="5"/>
  <c r="F18" i="5"/>
  <c r="E18" i="5"/>
  <c r="F24" i="5"/>
  <c r="E24" i="5"/>
  <c r="F23" i="5"/>
  <c r="E23" i="5"/>
  <c r="F14" i="5"/>
  <c r="E14" i="5"/>
  <c r="F22" i="5"/>
  <c r="E22" i="5"/>
  <c r="F13" i="5"/>
  <c r="E13" i="5"/>
  <c r="F11" i="5"/>
  <c r="E11" i="5"/>
  <c r="F5" i="5"/>
  <c r="E5" i="5"/>
  <c r="F19" i="5"/>
  <c r="E19" i="5"/>
  <c r="F17" i="5"/>
  <c r="E17" i="5"/>
  <c r="F16" i="5"/>
  <c r="E16" i="5"/>
  <c r="F6" i="5"/>
  <c r="E6" i="5"/>
  <c r="F15" i="5"/>
  <c r="E15" i="5"/>
  <c r="F21" i="5"/>
  <c r="E21" i="5"/>
  <c r="F7" i="5"/>
  <c r="E7" i="5"/>
  <c r="F9" i="5"/>
  <c r="E9" i="5"/>
  <c r="F8" i="5"/>
  <c r="E8" i="5"/>
  <c r="F10" i="5"/>
  <c r="E10" i="5"/>
  <c r="F12" i="5"/>
  <c r="E12" i="5"/>
  <c r="F20" i="5"/>
  <c r="E20" i="5"/>
  <c r="B1" i="5"/>
  <c r="C8" i="4"/>
  <c r="E7" i="4"/>
  <c r="E6" i="4"/>
  <c r="F8" i="4"/>
  <c r="E5" i="4"/>
  <c r="B1" i="4"/>
  <c r="C6" i="1" l="1"/>
  <c r="D8" i="4"/>
  <c r="D6" i="1" s="1"/>
  <c r="E6" i="1" s="1"/>
  <c r="C16" i="1"/>
  <c r="C15" i="1"/>
  <c r="C13" i="1"/>
  <c r="C12" i="1"/>
  <c r="C14" i="1"/>
  <c r="F25" i="5"/>
  <c r="D8" i="3"/>
  <c r="E7" i="3"/>
  <c r="F6" i="3"/>
  <c r="E6" i="3"/>
  <c r="F5" i="3"/>
  <c r="E5" i="3"/>
  <c r="E14" i="1" l="1"/>
  <c r="B14" i="1"/>
  <c r="D14" i="1"/>
  <c r="D13" i="1"/>
  <c r="E13" i="1"/>
  <c r="B13" i="1"/>
  <c r="E16" i="1"/>
  <c r="B16" i="1"/>
  <c r="D16" i="1"/>
  <c r="E12" i="1"/>
  <c r="C17" i="1"/>
  <c r="B12" i="1"/>
  <c r="D12" i="1"/>
  <c r="D15" i="1"/>
  <c r="E15" i="1"/>
  <c r="B15" i="1"/>
  <c r="B1" i="3"/>
  <c r="D17" i="1" l="1"/>
  <c r="E17" i="1"/>
  <c r="D5" i="1"/>
  <c r="D7" i="1" l="1"/>
  <c r="C8" i="3" l="1"/>
  <c r="C5" i="1" s="1"/>
  <c r="F7" i="3"/>
  <c r="F8" i="3" s="1"/>
  <c r="E5" i="1" l="1"/>
  <c r="C7" i="1"/>
  <c r="E7" i="1" s="1"/>
</calcChain>
</file>

<file path=xl/sharedStrings.xml><?xml version="1.0" encoding="utf-8"?>
<sst xmlns="http://schemas.openxmlformats.org/spreadsheetml/2006/main" count="61" uniqueCount="50">
  <si>
    <t>NOME DA EMPRESA</t>
  </si>
  <si>
    <t>ORÇAMENTO MENSAL</t>
  </si>
  <si>
    <t>TOTAIS DO ORÇAMENTO</t>
  </si>
  <si>
    <t>Receita</t>
  </si>
  <si>
    <t>Despesas</t>
  </si>
  <si>
    <t>Saldo (receita menos despesas)</t>
  </si>
  <si>
    <t>O gráfico da visão geral do orçamento está nesta célula. As cinco principais despesas operacionais são atualizadas automaticamente na tabela CincoDespesasPrincipais abaixo.</t>
  </si>
  <si>
    <t>QUAIS SÃO MINHAS CINCO PRINCIPAIS DESPESAS OPERACIONAIS?</t>
  </si>
  <si>
    <t>DESPESA</t>
  </si>
  <si>
    <t>Total</t>
  </si>
  <si>
    <t>ESTIMADO</t>
  </si>
  <si>
    <t>VALOR</t>
  </si>
  <si>
    <t>REAL</t>
  </si>
  <si>
    <t>% DE DESPESAS</t>
  </si>
  <si>
    <t>Data</t>
  </si>
  <si>
    <t>DIFERENÇA</t>
  </si>
  <si>
    <t>REDUÇÃO DE 15%</t>
  </si>
  <si>
    <t>RECEITA</t>
  </si>
  <si>
    <t>Vendas líquidas</t>
  </si>
  <si>
    <t>Rendimentos de juros</t>
  </si>
  <si>
    <t>Venda de ativos (Ganho/Perda)</t>
  </si>
  <si>
    <t>Receita total</t>
  </si>
  <si>
    <t>VALOR DAS CINCO PRINCIPAIS</t>
  </si>
  <si>
    <t>DESPESAS COM O PESSOAL</t>
  </si>
  <si>
    <t>Salários</t>
  </si>
  <si>
    <t>Benefícios trabalhistas</t>
  </si>
  <si>
    <t>Comissão</t>
  </si>
  <si>
    <t>Total de despesas com o pessoal</t>
  </si>
  <si>
    <t>DESPESAS OPERACIONAIS</t>
  </si>
  <si>
    <t>Publicidade</t>
  </si>
  <si>
    <t>Dívidas inválidas</t>
  </si>
  <si>
    <t>Descontos à vista</t>
  </si>
  <si>
    <t>Custos de entrega</t>
  </si>
  <si>
    <t>Depreciação</t>
  </si>
  <si>
    <t>Cotas e assinaturas</t>
  </si>
  <si>
    <t>Seguro</t>
  </si>
  <si>
    <t>Juros</t>
  </si>
  <si>
    <t>Auditoria e assessoria jurídica</t>
  </si>
  <si>
    <t>Manutenção ou reparos</t>
  </si>
  <si>
    <t>Material de escritório</t>
  </si>
  <si>
    <t>Postagem</t>
  </si>
  <si>
    <t>Aluguel ou hipotecas</t>
  </si>
  <si>
    <t>Despesas de vendas</t>
  </si>
  <si>
    <t>Frete e armazenamento</t>
  </si>
  <si>
    <t>Suprimentos</t>
  </si>
  <si>
    <t>Impostos</t>
  </si>
  <si>
    <t>Telefone</t>
  </si>
  <si>
    <t>Utilitários</t>
  </si>
  <si>
    <t>Outros</t>
  </si>
  <si>
    <t>Total de despesas operacionais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</si>
</sst>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mmmm\ yyyy"/>
    <numFmt numFmtId="165" formatCode="0.0%"/>
    <numFmt numFmtId="166" formatCode="#,##0.00_ ;[Red]\-#,##0.00\ "/>
    <numFmt numFmtId="167" formatCode="0.00_ ;[Red]\-0.00\ "/>
  </numFmts>
  <fonts count="15" x14ac:knownFonts="1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2"/>
      <color theme="3"/>
      <name val="Gill Sans MT"/>
      <family val="2"/>
      <scheme val="minor"/>
    </font>
    <font>
      <sz val="16"/>
      <color theme="0"/>
      <name val="Gill Sans MT"/>
      <family val="2"/>
      <scheme val="major"/>
    </font>
    <font>
      <sz val="36"/>
      <color theme="0"/>
      <name val="Gill Sans MT"/>
      <family val="2"/>
      <scheme val="major"/>
    </font>
    <font>
      <sz val="11"/>
      <color theme="9" tint="-0.499984740745262"/>
      <name val="Gill Sans MT"/>
      <family val="2"/>
      <scheme val="minor"/>
    </font>
    <font>
      <sz val="11"/>
      <name val="Gill Sans MT"/>
      <family val="2"/>
      <scheme val="minor"/>
    </font>
    <font>
      <sz val="11"/>
      <color rgb="FF6C0000"/>
      <name val="Gill Sans MT"/>
      <family val="2"/>
      <scheme val="minor"/>
    </font>
    <font>
      <sz val="11"/>
      <color rgb="FFDA0000"/>
      <name val="Gill Sans MT"/>
      <family val="2"/>
      <scheme val="minor"/>
    </font>
    <font>
      <sz val="36"/>
      <color theme="3"/>
      <name val="Gill Sans MT"/>
      <family val="2"/>
      <scheme val="major"/>
    </font>
    <font>
      <sz val="16"/>
      <color theme="3"/>
      <name val="Gill Sans MT"/>
      <family val="2"/>
      <scheme val="major"/>
    </font>
    <font>
      <sz val="11"/>
      <color theme="3"/>
      <name val="Gill Sans MT"/>
      <family val="2"/>
      <scheme val="major"/>
    </font>
    <font>
      <sz val="11"/>
      <color theme="1" tint="4.9989318521683403E-2"/>
      <name val="Gill Sans MT"/>
      <family val="2"/>
      <scheme val="major"/>
    </font>
    <font>
      <sz val="11"/>
      <color theme="0"/>
      <name val="Gill Sans MT"/>
      <family val="2"/>
      <scheme val="minor"/>
    </font>
    <font>
      <sz val="11"/>
      <color theme="1"/>
      <name val="Gill Sans MT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39994506668294322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>
      <alignment horizontal="left" wrapText="1" indent="1"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0" fillId="0" borderId="0" applyNumberFormat="0" applyFill="0" applyAlignment="0" applyProtection="0"/>
    <xf numFmtId="0" fontId="12" fillId="7" borderId="0" applyBorder="0" applyProtection="0">
      <alignment horizontal="left" vertical="center" indent="1"/>
    </xf>
    <xf numFmtId="0" fontId="12" fillId="7" borderId="0" applyNumberFormat="0" applyBorder="0" applyProtection="0">
      <alignment horizontal="left" vertical="center"/>
    </xf>
    <xf numFmtId="0" fontId="1" fillId="0" borderId="0" applyNumberFormat="0" applyFill="0" applyAlignment="0" applyProtection="0"/>
    <xf numFmtId="0" fontId="7" fillId="0" borderId="0" applyNumberFormat="0" applyFill="0" applyBorder="0" applyAlignment="0" applyProtection="0"/>
    <xf numFmtId="166" fontId="1" fillId="0" borderId="0" applyFont="0" applyFill="0" applyBorder="0" applyProtection="0">
      <alignment horizontal="right"/>
    </xf>
    <xf numFmtId="165" fontId="1" fillId="0" borderId="0" applyFont="0" applyFill="0" applyBorder="0" applyProtection="0">
      <alignment horizontal="right"/>
    </xf>
    <xf numFmtId="164" fontId="11" fillId="4" borderId="0" applyFill="0" applyBorder="0">
      <alignment horizontal="right"/>
    </xf>
  </cellStyleXfs>
  <cellXfs count="36">
    <xf numFmtId="0" fontId="0" fillId="0" borderId="0" xfId="0">
      <alignment horizontal="left" wrapText="1" indent="1"/>
    </xf>
    <xf numFmtId="0" fontId="10" fillId="4" borderId="0" xfId="4" applyFill="1" applyAlignment="1">
      <alignment horizontal="left" indent="1"/>
    </xf>
    <xf numFmtId="0" fontId="0" fillId="4" borderId="0" xfId="0" applyFill="1">
      <alignment horizontal="left" wrapText="1" inden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>
      <alignment horizontal="left" wrapText="1" indent="1"/>
    </xf>
    <xf numFmtId="0" fontId="12" fillId="2" borderId="0" xfId="5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4" borderId="0" xfId="0" applyFont="1" applyFill="1" applyAlignment="1"/>
    <xf numFmtId="0" fontId="4" fillId="4" borderId="0" xfId="0" applyFont="1" applyFill="1" applyAlignment="1">
      <alignment vertical="center"/>
    </xf>
    <xf numFmtId="0" fontId="0" fillId="5" borderId="0" xfId="0" applyFill="1">
      <alignment horizontal="left" wrapText="1" indent="1"/>
    </xf>
    <xf numFmtId="0" fontId="6" fillId="5" borderId="0" xfId="0" applyFont="1" applyFill="1">
      <alignment horizontal="left" wrapText="1" indent="1"/>
    </xf>
    <xf numFmtId="0" fontId="0" fillId="5" borderId="0" xfId="0" applyFill="1" applyAlignment="1">
      <alignment vertical="center"/>
    </xf>
    <xf numFmtId="0" fontId="12" fillId="7" borderId="0" xfId="5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Font="1">
      <alignment horizontal="left" wrapText="1" indent="1"/>
    </xf>
    <xf numFmtId="0" fontId="12" fillId="7" borderId="0" xfId="6" applyAlignment="1">
      <alignment horizontal="left" vertical="center" indent="1"/>
    </xf>
    <xf numFmtId="166" fontId="1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67" fontId="0" fillId="6" borderId="0" xfId="9" applyNumberFormat="1" applyFont="1" applyFill="1">
      <alignment horizontal="right"/>
    </xf>
    <xf numFmtId="167" fontId="0" fillId="0" borderId="0" xfId="0" applyNumberFormat="1" applyAlignment="1">
      <alignment horizontal="right"/>
    </xf>
    <xf numFmtId="165" fontId="0" fillId="6" borderId="0" xfId="10" applyNumberFormat="1" applyFont="1" applyFill="1">
      <alignment horizontal="right"/>
    </xf>
    <xf numFmtId="165" fontId="0" fillId="0" borderId="0" xfId="0" applyNumberFormat="1" applyAlignment="1">
      <alignment horizontal="right"/>
    </xf>
    <xf numFmtId="166" fontId="0" fillId="0" borderId="0" xfId="9" applyNumberFormat="1" applyFont="1">
      <alignment horizontal="right"/>
    </xf>
    <xf numFmtId="167" fontId="1" fillId="6" borderId="0" xfId="9" applyNumberFormat="1" applyFill="1" applyAlignment="1"/>
    <xf numFmtId="167" fontId="0" fillId="0" borderId="0" xfId="9" applyNumberFormat="1" applyFont="1">
      <alignment horizontal="right"/>
    </xf>
    <xf numFmtId="167" fontId="1" fillId="0" borderId="0" xfId="9" applyNumberFormat="1" applyAlignment="1"/>
    <xf numFmtId="167" fontId="14" fillId="0" borderId="0" xfId="0" applyNumberFormat="1" applyFont="1" applyFill="1" applyProtection="1">
      <alignment horizontal="left" wrapText="1" indent="1"/>
    </xf>
    <xf numFmtId="167" fontId="0" fillId="0" borderId="0" xfId="0" applyNumberFormat="1" applyAlignment="1" applyProtection="1">
      <alignment wrapText="1"/>
    </xf>
    <xf numFmtId="166" fontId="1" fillId="6" borderId="0" xfId="9" applyNumberFormat="1" applyFill="1" applyAlignment="1">
      <alignment horizontal="right"/>
    </xf>
    <xf numFmtId="166" fontId="0" fillId="0" borderId="0" xfId="9" applyNumberFormat="1" applyFont="1" applyAlignment="1">
      <alignment horizontal="right"/>
    </xf>
    <xf numFmtId="166" fontId="1" fillId="0" borderId="0" xfId="9" applyNumberFormat="1" applyAlignment="1">
      <alignment horizontal="right"/>
    </xf>
    <xf numFmtId="166" fontId="8" fillId="0" borderId="0" xfId="9" applyNumberFormat="1" applyFont="1" applyAlignment="1">
      <alignment horizontal="right"/>
    </xf>
    <xf numFmtId="164" fontId="11" fillId="4" borderId="0" xfId="11">
      <alignment horizontal="right"/>
    </xf>
    <xf numFmtId="0" fontId="9" fillId="4" borderId="0" xfId="1" applyFill="1" applyAlignment="1">
      <alignment horizontal="left" indent="1"/>
    </xf>
    <xf numFmtId="0" fontId="13" fillId="0" borderId="0" xfId="0" applyFont="1" applyAlignment="1">
      <alignment horizontal="center"/>
    </xf>
  </cellXfs>
  <cellStyles count="12">
    <cellStyle name="60% - Ênfase4" xfId="3" builtinId="44" customBuiltin="1"/>
    <cellStyle name="Data" xfId="11" xr:uid="{00000000-0005-0000-0000-000003000000}"/>
    <cellStyle name="Normal" xfId="0" builtinId="0" customBuiltin="1"/>
    <cellStyle name="Porcentagem" xfId="10" builtinId="5" customBuiltin="1"/>
    <cellStyle name="Texto de Aviso" xfId="8" builtinId="11" customBuiltin="1"/>
    <cellStyle name="Título" xfId="1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2" builtinId="19" customBuiltin="1"/>
    <cellStyle name="Total" xfId="7" builtinId="25" customBuiltin="1"/>
    <cellStyle name="Vírgula" xfId="9" builtinId="3" customBuiltin="1"/>
  </cellStyles>
  <dxfs count="56">
    <dxf>
      <alignment horizontal="right" vertical="bottom" textRotation="0" wrapText="0" indent="0" justifyLastLine="0" shrinkToFit="0" readingOrder="0"/>
      <protection locked="1" hidden="0"/>
    </dxf>
    <dxf>
      <numFmt numFmtId="166" formatCode="#,##0.00_ ;[Red]\-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protection locked="1" hidden="0"/>
    </dxf>
    <dxf>
      <numFmt numFmtId="166" formatCode="#,##0.00_ ;[Red]\-#,##0.00\ "/>
    </dxf>
    <dxf>
      <alignment horizontal="right" vertical="bottom" textRotation="0" wrapText="0" indent="0" justifyLastLine="0" shrinkToFit="0" readingOrder="0"/>
      <protection locked="1" hidden="0"/>
    </dxf>
    <dxf>
      <numFmt numFmtId="166" formatCode="#,##0.00_ ;[Red]\-#,##0.00\ "/>
    </dxf>
    <dxf>
      <alignment horizontal="right" vertical="bottom" textRotation="0" wrapText="0" indent="0" justifyLastLine="0" shrinkToFit="0" readingOrder="0"/>
      <protection locked="1" hidden="0"/>
    </dxf>
    <dxf>
      <numFmt numFmtId="166" formatCode="#,##0.00_ ;[Red]\-#,##0.00\ "/>
    </dxf>
    <dxf>
      <alignment horizontal="left" vertical="bottom" textRotation="0" wrapText="0" indent="1" justifyLastLine="0" shrinkToFit="0" readingOrder="0"/>
    </dxf>
    <dxf>
      <protection locked="1" hidden="0"/>
    </dxf>
    <dxf>
      <protection locked="1" hidden="0"/>
    </dxf>
    <dxf>
      <alignment vertical="center" textRotation="0" wrapText="0" indent="0" justifyLastLine="0" shrinkToFit="0" readingOrder="0"/>
      <protection locked="1" hidden="0"/>
    </dxf>
    <dxf>
      <font>
        <color rgb="FFDA0000"/>
      </font>
    </dxf>
    <dxf>
      <numFmt numFmtId="167" formatCode="0.00_ ;[Red]\-0.00\ "/>
      <alignment horizontal="general" vertical="bottom" textRotation="0" wrapText="0" indent="0" justifyLastLine="0" shrinkToFit="0" readingOrder="0"/>
      <protection locked="1" hidden="0"/>
    </dxf>
    <dxf>
      <numFmt numFmtId="167" formatCode="0.00_ ;[Red]\-0.00\ "/>
      <protection locked="1" hidden="0"/>
    </dxf>
    <dxf>
      <numFmt numFmtId="167" formatCode="0.00_ ;[Red]\-0.00\ "/>
      <alignment horizontal="general" vertical="bottom" textRotation="0" wrapText="0" indent="0" justifyLastLine="0" shrinkToFit="0" readingOrder="0"/>
      <protection locked="1" hidden="0"/>
    </dxf>
    <dxf>
      <numFmt numFmtId="167" formatCode="0.00_ ;[Red]\-0.00\ "/>
      <alignment horizontal="general" vertical="bottom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alignment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  <protection locked="1" hidden="0"/>
    </dxf>
    <dxf>
      <numFmt numFmtId="166" formatCode="#,##0.00_ ;[Red]\-#,##0.00\ "/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  <protection locked="1" hidden="0"/>
    </dxf>
    <dxf>
      <numFmt numFmtId="166" formatCode="#,##0.00_ ;[Red]\-#,##0.00\ "/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  <protection locked="1" hidden="0"/>
    </dxf>
    <dxf>
      <numFmt numFmtId="166" formatCode="#,##0.00_ ;[Red]\-#,##0.00\ "/>
      <alignment horizontal="right" vertical="bottom" textRotation="0" wrapText="0" indent="0" justifyLastLine="0" shrinkToFit="0" readingOrder="0"/>
      <protection locked="1" hidden="0"/>
    </dxf>
    <dxf>
      <numFmt numFmtId="166" formatCode="#,##0.00_ ;[Red]\-#,##0.00\ "/>
      <alignment horizontal="right" vertical="bottom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rgb="FFDA0000"/>
      </font>
    </dxf>
    <dxf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167" formatCode="0.00_ ;[Red]\-0.00\ "/>
      <protection locked="1" hidden="0"/>
    </dxf>
    <dxf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165" formatCode="0.0%"/>
      <protection locked="1" hidden="0"/>
    </dxf>
    <dxf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167" formatCode="0.00_ ;[Red]\-0.00\ "/>
    </dxf>
    <dxf>
      <font>
        <strike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Gill Sans MT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protection locked="1" hidden="0"/>
    </dxf>
    <dxf>
      <protection locked="1" hidden="0"/>
    </dxf>
    <dxf>
      <numFmt numFmtId="166" formatCode="#,##0.00_ ;[Red]\-#,##0.00\ "/>
      <alignment horizontal="right" vertical="bottom" textRotation="0" wrapText="0" indent="0" justifyLastLine="0" shrinkToFit="0" readingOrder="0"/>
    </dxf>
    <dxf>
      <numFmt numFmtId="166" formatCode="#,##0.00_ ;[Red]\-#,##0.00\ "/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166" formatCode="#,##0.00_ ;[Red]\-#,##0.00\ "/>
      <alignment horizontal="right" vertical="bottom" textRotation="0" wrapText="0" indent="0" justifyLastLine="0" shrinkToFit="0" readingOrder="0"/>
    </dxf>
    <dxf>
      <numFmt numFmtId="166" formatCode="#,##0.00_ ;[Red]\-#,##0.00\ "/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166" formatCode="#,##0.00_ ;[Red]\-#,##0.00\ "/>
      <alignment horizontal="right" vertical="bottom" textRotation="0" wrapText="0" indent="0" justifyLastLine="0" shrinkToFit="0" readingOrder="0"/>
    </dxf>
    <dxf>
      <numFmt numFmtId="166" formatCode="#,##0.00_ ;[Red]\-#,##0.00\ "/>
      <alignment horizontal="right" vertical="bottom" textRotation="0" wrapText="0" indent="0" justifyLastLine="0" shrinkToFit="0" readingOrder="0"/>
    </dxf>
    <dxf>
      <protection locked="1" hidden="0"/>
    </dxf>
    <dxf>
      <protection locked="1" hidden="0"/>
    </dxf>
    <dxf>
      <protection locked="1" hidden="0"/>
    </dxf>
    <dxf>
      <font>
        <color rgb="FFDA0000"/>
      </font>
    </dxf>
    <dxf>
      <font>
        <color rgb="FFDA0000"/>
      </font>
    </dxf>
    <dxf>
      <fill>
        <patternFill>
          <bgColor theme="5" tint="0.79998168889431442"/>
        </patternFill>
      </fill>
    </dxf>
    <dxf>
      <font>
        <b val="0"/>
        <i val="0"/>
        <color theme="1"/>
      </font>
      <fill>
        <patternFill patternType="solid">
          <fgColor theme="4"/>
          <bgColor theme="5" tint="0.79998168889431442"/>
        </patternFill>
      </fill>
      <border>
        <top style="thin">
          <color theme="0"/>
        </top>
      </border>
    </dxf>
    <dxf>
      <font>
        <color theme="3"/>
      </font>
      <fill>
        <patternFill patternType="solid">
          <fgColor theme="4"/>
          <bgColor theme="7" tint="0.39994506668294322"/>
        </patternFill>
      </fill>
      <border>
        <bottom style="thin">
          <color theme="0"/>
        </bottom>
      </border>
    </dxf>
    <dxf>
      <font>
        <b val="0"/>
        <i val="0"/>
        <color theme="1"/>
      </font>
      <fill>
        <patternFill patternType="solid">
          <fgColor auto="1"/>
          <bgColor theme="6" tint="0.79995117038483843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PivotStyle="PivotStyleLight16">
    <tableStyle name="Orçamento mensal" pivot="0" count="4" xr9:uid="{00000000-0011-0000-FFFF-FFFF00000000}">
      <tableStyleElement type="wholeTable" dxfId="55"/>
      <tableStyleElement type="headerRow" dxfId="54"/>
      <tableStyleElement type="totalRow" dxfId="53"/>
      <tableStyleElement type="lastColumn" dxfId="5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0">
                <a:solidFill>
                  <a:schemeClr val="tx2">
                    <a:lumMod val="75000"/>
                  </a:schemeClr>
                </a:solidFill>
              </a:defRPr>
            </a:pPr>
            <a:r>
              <a:rPr lang="en-US" sz="1500" b="0">
                <a:solidFill>
                  <a:schemeClr val="tx2">
                    <a:lumMod val="75000"/>
                  </a:schemeClr>
                </a:solidFill>
              </a:rPr>
              <a:t>VISÃO GERAL DO ORÇAMENTO</a:t>
            </a:r>
          </a:p>
        </c:rich>
      </c:tx>
      <c:layout>
        <c:manualLayout>
          <c:xMode val="edge"/>
          <c:yMode val="edge"/>
          <c:x val="1.2136514266859885E-3"/>
          <c:y val="1.214056576261301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'Resumo do orçamento mensal'!$B$5</c:f>
              <c:strCache>
                <c:ptCount val="1"/>
                <c:pt idx="0">
                  <c:v>Receita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'Resumo do orçamento mensal'!$C$4:$D$4</c:f>
              <c:strCache>
                <c:ptCount val="2"/>
                <c:pt idx="0">
                  <c:v>ESTIMADO</c:v>
                </c:pt>
                <c:pt idx="1">
                  <c:v>REAL</c:v>
                </c:pt>
              </c:strCache>
            </c:strRef>
          </c:cat>
          <c:val>
            <c:numRef>
              <c:f>'Resumo do orçamento mensal'!$C$5:$D$5</c:f>
              <c:numCache>
                <c:formatCode>#,##0.00_ ;[Red]\-#,##0.00\ </c:formatCode>
                <c:ptCount val="2"/>
                <c:pt idx="0">
                  <c:v>63300</c:v>
                </c:pt>
                <c:pt idx="1">
                  <c:v>57450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5-4A55-9ED8-2FD455C5FA84}"/>
            </c:ext>
          </c:extLst>
        </c:ser>
        <c:ser>
          <c:idx val="1"/>
          <c:order val="1"/>
          <c:tx>
            <c:strRef>
              <c:f>'Resumo do orçamento mensal'!$B$6</c:f>
              <c:strCache>
                <c:ptCount val="1"/>
                <c:pt idx="0">
                  <c:v>Despesas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'Resumo do orçamento mensal'!$C$4:$D$4</c:f>
              <c:strCache>
                <c:ptCount val="2"/>
                <c:pt idx="0">
                  <c:v>ESTIMADO</c:v>
                </c:pt>
                <c:pt idx="1">
                  <c:v>REAL</c:v>
                </c:pt>
              </c:strCache>
            </c:strRef>
          </c:cat>
          <c:val>
            <c:numRef>
              <c:f>'Resumo do orçamento mensal'!$C$6:$D$6</c:f>
              <c:numCache>
                <c:formatCode>#,##0.00_ ;[Red]\-#,##0.00\ </c:formatCode>
                <c:ptCount val="2"/>
                <c:pt idx="0">
                  <c:v>54500</c:v>
                </c:pt>
                <c:pt idx="1">
                  <c:v>49630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5-4A55-9ED8-2FD455C5F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42567104"/>
        <c:axId val="742571024"/>
      </c:barChart>
      <c:catAx>
        <c:axId val="742567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  <a:alpha val="25000"/>
              </a:schemeClr>
            </a:solidFill>
          </a:ln>
        </c:spPr>
        <c:txPr>
          <a:bodyPr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pt-BR"/>
          </a:p>
        </c:txPr>
        <c:crossAx val="742571024"/>
        <c:crosses val="autoZero"/>
        <c:auto val="1"/>
        <c:lblAlgn val="ctr"/>
        <c:lblOffset val="100"/>
        <c:noMultiLvlLbl val="0"/>
      </c:catAx>
      <c:valAx>
        <c:axId val="74257102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  <a:alpha val="25000"/>
                </a:schemeClr>
              </a:solidFill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pt-BR"/>
          </a:p>
        </c:txPr>
        <c:crossAx val="742567104"/>
        <c:crosses val="autoZero"/>
        <c:crossBetween val="between"/>
      </c:valAx>
      <c:spPr>
        <a:effectLst/>
      </c:spPr>
    </c:plotArea>
    <c:legend>
      <c:legendPos val="t"/>
      <c:layout>
        <c:manualLayout>
          <c:xMode val="edge"/>
          <c:yMode val="edge"/>
          <c:x val="5.4584778809454041E-3"/>
          <c:y val="7.7102167784582482E-2"/>
          <c:w val="0.20989941933420478"/>
          <c:h val="6.1405072993619622E-2"/>
        </c:manualLayout>
      </c:layout>
      <c:overlay val="0"/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279762</xdr:colOff>
      <xdr:row>8</xdr:row>
      <xdr:rowOff>19051</xdr:rowOff>
    </xdr:from>
    <xdr:to>
      <xdr:col>5</xdr:col>
      <xdr:colOff>0</xdr:colOff>
      <xdr:row>8</xdr:row>
      <xdr:rowOff>4133851</xdr:rowOff>
    </xdr:to>
    <xdr:graphicFrame macro="">
      <xdr:nvGraphicFramePr>
        <xdr:cNvPr id="3" name="VisãoGeralDoOrçamento" descr="Visão geral do gráfico de barras mostrando despesas e receita estimadas em relação às reai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otais" displayName="Totais" ref="B4:E7" totalsRowCount="1" headerRowDxfId="49" dataDxfId="48" totalsRowDxfId="47">
  <autoFilter ref="B4:E6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TOTAIS DO ORÇAMENTO" totalsRowLabel="Saldo (receita menos despesas)"/>
    <tableColumn id="2" xr3:uid="{00000000-0010-0000-0000-000002000000}" name="ESTIMADO" totalsRowFunction="custom" dataDxfId="46" totalsRowDxfId="45">
      <totalsRowFormula>C5-C6</totalsRowFormula>
    </tableColumn>
    <tableColumn id="3" xr3:uid="{00000000-0010-0000-0000-000003000000}" name="REAL" totalsRowFunction="custom" dataDxfId="44" totalsRowDxfId="43">
      <totalsRowFormula>D5-D6</totalsRowFormula>
    </tableColumn>
    <tableColumn id="4" xr3:uid="{00000000-0010-0000-0000-000004000000}" name="DIFERENÇA" totalsRowFunction="custom" dataDxfId="42" totalsRowDxfId="41">
      <calculatedColumnFormula>Totais[[#This Row],[REAL]]-Totais[[#This Row],[ESTIMADO]]</calculatedColumnFormula>
      <totalsRowFormula>Totais[[#Totals],[REAL]]-Totais[[#Totals],[ESTIMADO]]</totalsRowFormula>
    </tableColumn>
  </tableColumns>
  <tableStyleInfo name="Orçamento mensal" showFirstColumn="0" showLastColumn="1" showRowStripes="0" showColumnStripes="0"/>
  <extLst>
    <ext xmlns:x14="http://schemas.microsoft.com/office/spreadsheetml/2009/9/main" uri="{504A1905-F514-4f6f-8877-14C23A59335A}">
      <x14:table altTextSummary="Os totais do orçamento, as receitas estimadas e reais, as despesas e a diferença são atualizados automaticamente nesta tabel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CincoPrincipaisDespesas" displayName="Top5Expenses" ref="B11:E17" totalsRowCount="1" headerRowDxfId="40" dataDxfId="39" totalsRowDxfId="38">
  <tableColumns count="4">
    <tableColumn id="1" xr3:uid="{00000000-0010-0000-0100-000001000000}" name="DESPESA" totalsRowLabel="Total" dataDxfId="37"/>
    <tableColumn id="2" xr3:uid="{00000000-0010-0000-0100-000002000000}" name="VALOR" totalsRowFunction="sum" dataDxfId="36" totalsRowDxfId="35"/>
    <tableColumn id="3" xr3:uid="{00000000-0010-0000-0100-000003000000}" name="% DE DESPESAS" totalsRowFunction="sum" dataDxfId="34" totalsRowDxfId="33"/>
    <tableColumn id="4" xr3:uid="{00000000-0010-0000-0100-000004000000}" name="REDUÇÃO DE 15%" totalsRowFunction="sum" dataDxfId="32" totalsRowDxfId="31"/>
  </tableColumns>
  <tableStyleInfo name="Orçamento mensal" showFirstColumn="0" showLastColumn="0" showRowStripes="0" showColumnStripes="0"/>
  <extLst>
    <ext xmlns:x14="http://schemas.microsoft.com/office/spreadsheetml/2009/9/main" uri="{504A1905-F514-4f6f-8877-14C23A59335A}">
      <x14:table altTextSummary="Os itens das cinco principais despesas operacionais, os valores, o percentual de despesas e a redução de 15% são atualizados automaticamente nesta tabela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Receita" displayName="Receita" ref="B4:F8" totalsRowCount="1" headerRowDxfId="29" dataDxfId="28" totalsRowDxfId="27">
  <autoFilter ref="B4:F7" xr:uid="{00000000-0009-0000-0100-000003000000}"/>
  <tableColumns count="5">
    <tableColumn id="1" xr3:uid="{00000000-0010-0000-0200-000001000000}" name="RECEITA" totalsRowLabel="Receita total"/>
    <tableColumn id="2" xr3:uid="{00000000-0010-0000-0200-000002000000}" name="ESTIMADO" totalsRowFunction="sum" dataDxfId="26"/>
    <tableColumn id="3" xr3:uid="{00000000-0010-0000-0200-000003000000}" name="REAL" totalsRowFunction="sum" dataDxfId="25" totalsRowDxfId="24"/>
    <tableColumn id="5" xr3:uid="{00000000-0010-0000-0200-000005000000}" name="VALOR DAS CINCO PRINCIPAIS" dataDxfId="23" totalsRowDxfId="22">
      <calculatedColumnFormula>Receita[[#This Row],[REAL]]+(10^-6)*ROW(Receita[[#This Row],[REAL]])</calculatedColumnFormula>
    </tableColumn>
    <tableColumn id="4" xr3:uid="{00000000-0010-0000-0200-000004000000}" name="DIFERENÇA" totalsRowFunction="sum" dataDxfId="21" totalsRowDxfId="20">
      <calculatedColumnFormula>Receita[[#This Row],[REAL]]-Receita[[#This Row],[ESTIMADO]]</calculatedColumnFormula>
    </tableColumn>
  </tableColumns>
  <tableStyleInfo name="Orçamento mensal" showFirstColumn="0" showLastColumn="1" showRowStripes="0" showColumnStripes="0"/>
  <extLst>
    <ext xmlns:x14="http://schemas.microsoft.com/office/spreadsheetml/2009/9/main" uri="{504A1905-F514-4f6f-8877-14C23A59335A}">
      <x14:table altTextSummary="Insira a renda mensal e os valores estimados e reais de despesas operacionais nesta tabela. A diferença é calculada automaticament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DespesasComPessoal" displayName="PersonnelExpenses" ref="B4:F8" totalsRowCount="1" headerRowDxfId="19" dataDxfId="18" totalsRowDxfId="17">
  <tableColumns count="5">
    <tableColumn id="1" xr3:uid="{00000000-0010-0000-0300-000001000000}" name="DESPESAS COM O PESSOAL" totalsRowLabel="Total de despesas com o pessoal"/>
    <tableColumn id="2" xr3:uid="{00000000-0010-0000-0300-000002000000}" name="ESTIMADO" totalsRowFunction="sum" dataDxfId="16"/>
    <tableColumn id="3" xr3:uid="{00000000-0010-0000-0300-000003000000}" name="REAL" totalsRowFunction="sum" dataDxfId="15"/>
    <tableColumn id="4" xr3:uid="{00000000-0010-0000-0300-000004000000}" name="VALOR DAS CINCO PRINCIPAIS" dataDxfId="14"/>
    <tableColumn id="5" xr3:uid="{00000000-0010-0000-0300-000005000000}" name="DIFERENÇA" totalsRowFunction="sum" dataDxfId="13"/>
  </tableColumns>
  <tableStyleInfo name="Orçamento mensal" showFirstColumn="0" showLastColumn="1" showRowStripes="0" showColumnStripes="0"/>
  <extLst>
    <ext xmlns:x14="http://schemas.microsoft.com/office/spreadsheetml/2009/9/main" uri="{504A1905-F514-4f6f-8877-14C23A59335A}">
      <x14:table altTextSummary="Insira os valores estimados e reais de despesas com a equipe nesta tabela. A diferença é calculada automaticamente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OperatingExpenses" displayName="OperatingExpenses" ref="B4:F25" totalsRowCount="1" headerRowDxfId="11" dataDxfId="10" totalsRowDxfId="9">
  <autoFilter ref="B4:F24" xr:uid="{00000000-0009-0000-0100-000009000000}"/>
  <sortState xmlns:xlrd2="http://schemas.microsoft.com/office/spreadsheetml/2017/richdata2" ref="B5:F24">
    <sortCondition ref="B4:B24"/>
  </sortState>
  <tableColumns count="5">
    <tableColumn id="1" xr3:uid="{00000000-0010-0000-0400-000001000000}" name="DESPESAS OPERACIONAIS" totalsRowLabel="Total de despesas operacionais" totalsRowDxfId="8"/>
    <tableColumn id="2" xr3:uid="{00000000-0010-0000-0400-000002000000}" name="ESTIMADO" totalsRowFunction="sum" dataDxfId="7" totalsRowDxfId="6"/>
    <tableColumn id="3" xr3:uid="{00000000-0010-0000-0400-000003000000}" name="REAL" totalsRowFunction="sum" dataDxfId="5" totalsRowDxfId="4"/>
    <tableColumn id="5" xr3:uid="{00000000-0010-0000-0400-000005000000}" name="VALOR DAS CINCO PRINCIPAIS" dataDxfId="3" totalsRowDxfId="2">
      <calculatedColumnFormula>OperatingExpenses[[#This Row],[REAL]]+(10^-6)*ROW(OperatingExpenses[[#This Row],[REAL]])</calculatedColumnFormula>
    </tableColumn>
    <tableColumn id="4" xr3:uid="{00000000-0010-0000-0400-000004000000}" name="DIFERENÇA" totalsRowFunction="sum" dataDxfId="1" totalsRowDxfId="0">
      <calculatedColumnFormula>OperatingExpenses[[#This Row],[ESTIMADO]]-OperatingExpenses[[#This Row],[REAL]]</calculatedColumnFormula>
    </tableColumn>
  </tableColumns>
  <tableStyleInfo name="Orçamento mensal" showFirstColumn="0" showLastColumn="1" showRowStripes="0" showColumnStripes="0"/>
  <extLst>
    <ext xmlns:x14="http://schemas.microsoft.com/office/spreadsheetml/2009/9/main" uri="{504A1905-F514-4f6f-8877-14C23A59335A}">
      <x14:table altTextSummary="Insira os valores estimados e reais de despesas operacionais nesta tabela. A diferença é calculada automaticamente"/>
    </ext>
  </extLst>
</table>
</file>

<file path=xl/theme/theme1.xml><?xml version="1.0" encoding="utf-8"?>
<a:theme xmlns:a="http://schemas.openxmlformats.org/drawingml/2006/main" name="Thatch">
  <a:themeElements>
    <a:clrScheme name="Small Business Budget">
      <a:dk1>
        <a:sysClr val="windowText" lastClr="000000"/>
      </a:dk1>
      <a:lt1>
        <a:sysClr val="window" lastClr="FFFFFF"/>
      </a:lt1>
      <a:dk2>
        <a:srgbClr val="355A61"/>
      </a:dk2>
      <a:lt2>
        <a:srgbClr val="DBE3E9"/>
      </a:lt2>
      <a:accent1>
        <a:srgbClr val="62799E"/>
      </a:accent1>
      <a:accent2>
        <a:srgbClr val="B3C035"/>
      </a:accent2>
      <a:accent3>
        <a:srgbClr val="908F74"/>
      </a:accent3>
      <a:accent4>
        <a:srgbClr val="7EA67F"/>
      </a:accent4>
      <a:accent5>
        <a:srgbClr val="5588A5"/>
      </a:accent5>
      <a:accent6>
        <a:srgbClr val="559592"/>
      </a:accent6>
      <a:hlink>
        <a:srgbClr val="66AACD"/>
      </a:hlink>
      <a:folHlink>
        <a:srgbClr val="809DB3"/>
      </a:folHlink>
    </a:clrScheme>
    <a:fontScheme name="Small Business Budget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hade val="95000"/>
                <a:satMod val="200000"/>
              </a:schemeClr>
            </a:gs>
            <a:gs pos="53000">
              <a:schemeClr val="phClr">
                <a:shade val="60000"/>
                <a:satMod val="220000"/>
              </a:schemeClr>
            </a:gs>
            <a:gs pos="100000">
              <a:schemeClr val="phClr">
                <a:shade val="45000"/>
                <a:satMod val="22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3000"/>
                <a:shade val="97000"/>
                <a:satMod val="230000"/>
              </a:schemeClr>
            </a:gs>
            <a:gs pos="100000">
              <a:schemeClr val="phClr">
                <a:shade val="35000"/>
                <a:satMod val="250000"/>
              </a:schemeClr>
            </a:gs>
          </a:gsLst>
          <a:path path="circle">
            <a:fillToRect l="15000" t="50000" r="85000" b="6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79998168889431442"/>
    <pageSetUpPr autoPageBreaks="0" fitToPage="1"/>
  </sheetPr>
  <dimension ref="A1:F17"/>
  <sheetViews>
    <sheetView showGridLines="0" tabSelected="1" zoomScaleNormal="100" workbookViewId="0">
      <selection activeCell="L7" sqref="L7"/>
    </sheetView>
  </sheetViews>
  <sheetFormatPr defaultColWidth="9" defaultRowHeight="16.5" customHeight="1" x14ac:dyDescent="0.35"/>
  <cols>
    <col min="1" max="1" width="4.125" style="5" customWidth="1"/>
    <col min="2" max="2" width="29.25" style="5" customWidth="1"/>
    <col min="3" max="5" width="19" style="5" customWidth="1"/>
    <col min="6" max="6" width="4.125" style="5" customWidth="1"/>
    <col min="7" max="7" width="4.125" customWidth="1"/>
  </cols>
  <sheetData>
    <row r="1" spans="1:6" ht="31.5" customHeight="1" x14ac:dyDescent="0.5">
      <c r="A1" s="2"/>
      <c r="B1" s="1" t="s">
        <v>0</v>
      </c>
      <c r="C1"/>
      <c r="D1"/>
      <c r="E1"/>
      <c r="F1"/>
    </row>
    <row r="2" spans="1:6" ht="42" customHeight="1" x14ac:dyDescent="1">
      <c r="A2" s="2"/>
      <c r="B2" s="34" t="s">
        <v>1</v>
      </c>
      <c r="C2" s="34"/>
      <c r="D2" s="34"/>
      <c r="E2" s="33" t="s">
        <v>14</v>
      </c>
      <c r="F2" s="33"/>
    </row>
    <row r="3" spans="1:6" ht="15" customHeight="1" x14ac:dyDescent="0.35"/>
    <row r="4" spans="1:6" s="4" customFormat="1" ht="21.75" customHeight="1" x14ac:dyDescent="0.35">
      <c r="A4" s="3"/>
      <c r="B4" s="13" t="s">
        <v>2</v>
      </c>
      <c r="C4" s="16" t="s">
        <v>10</v>
      </c>
      <c r="D4" s="16" t="s">
        <v>12</v>
      </c>
      <c r="E4" s="16" t="s">
        <v>15</v>
      </c>
      <c r="F4" s="3"/>
    </row>
    <row r="5" spans="1:6" ht="17.25" x14ac:dyDescent="0.35">
      <c r="B5" t="s">
        <v>3</v>
      </c>
      <c r="C5" s="29">
        <f>Receita[[#Totals],[ESTIMADO]]</f>
        <v>63300</v>
      </c>
      <c r="D5" s="29">
        <f>Receita[[#Totals],[REAL]]</f>
        <v>57450</v>
      </c>
      <c r="E5" s="32">
        <f>Totais[[#This Row],[REAL]]-Totais[[#This Row],[ESTIMADO]]</f>
        <v>-5850</v>
      </c>
    </row>
    <row r="6" spans="1:6" ht="17.25" x14ac:dyDescent="0.35">
      <c r="B6" t="s">
        <v>4</v>
      </c>
      <c r="C6" s="29">
        <f>OperatingExpenses[[#Totals],[ESTIMADO]]+PersonnelExpenses[[#Totals],[ESTIMADO]]</f>
        <v>54500</v>
      </c>
      <c r="D6" s="29">
        <f>OperatingExpenses[[#Totals],[REAL]]+PersonnelExpenses[[#Totals],[REAL]]</f>
        <v>49630</v>
      </c>
      <c r="E6" s="32">
        <f>Totais[[#This Row],[REAL]]-Totais[[#This Row],[ESTIMADO]]</f>
        <v>-4870</v>
      </c>
    </row>
    <row r="7" spans="1:6" ht="17.25" x14ac:dyDescent="0.35">
      <c r="B7" t="s">
        <v>5</v>
      </c>
      <c r="C7" s="17">
        <f>C5-C6</f>
        <v>8800</v>
      </c>
      <c r="D7" s="17">
        <f>D5-D6</f>
        <v>7820</v>
      </c>
      <c r="E7" s="18">
        <f>Totais[[#Totals],[REAL]]-Totais[[#Totals],[ESTIMADO]]</f>
        <v>-980</v>
      </c>
    </row>
    <row r="9" spans="1:6" ht="335.45" customHeight="1" x14ac:dyDescent="0.35">
      <c r="A9"/>
      <c r="B9" s="35" t="s">
        <v>6</v>
      </c>
      <c r="C9" s="35"/>
      <c r="D9" s="35"/>
      <c r="E9" s="35"/>
      <c r="F9"/>
    </row>
    <row r="10" spans="1:6" ht="16.5" customHeight="1" x14ac:dyDescent="0.35">
      <c r="B10" s="6" t="s">
        <v>7</v>
      </c>
      <c r="C10" s="7"/>
      <c r="D10" s="7"/>
      <c r="E10" s="7"/>
    </row>
    <row r="11" spans="1:6" ht="21.75" customHeight="1" x14ac:dyDescent="0.35">
      <c r="B11" s="13" t="s">
        <v>8</v>
      </c>
      <c r="C11" s="16" t="s">
        <v>11</v>
      </c>
      <c r="D11" s="16" t="s">
        <v>13</v>
      </c>
      <c r="E11" s="16" t="s">
        <v>16</v>
      </c>
    </row>
    <row r="12" spans="1:6" ht="17.25" x14ac:dyDescent="0.35">
      <c r="B12" s="15" t="str">
        <f>INDEX(OperatingExpenses[],MATCH(Top5Expenses[[#This Row],[VALOR]],OperatingExpenses[VALOR DAS CINCO PRINCIPAIS],0),1)</f>
        <v>Manutenção ou reparos</v>
      </c>
      <c r="C12" s="19">
        <f>LARGE(OperatingExpenses[VALOR DAS CINCO PRINCIPAIS],1)</f>
        <v>4600.000016</v>
      </c>
      <c r="D12" s="21">
        <f>Top5Expenses[[#This Row],[VALOR]]/$D$6</f>
        <v>9.2685875800926854E-2</v>
      </c>
      <c r="E12" s="19">
        <f>Top5Expenses[[#This Row],[VALOR]]*0.15</f>
        <v>690.00000239999997</v>
      </c>
    </row>
    <row r="13" spans="1:6" ht="17.25" x14ac:dyDescent="0.35">
      <c r="B13" s="15" t="str">
        <f>INDEX(OperatingExpenses[],MATCH(Top5Expenses[[#This Row],[VALOR]],OperatingExpenses[VALOR DAS CINCO PRINCIPAIS],0),1)</f>
        <v>Suprimentos</v>
      </c>
      <c r="C13" s="19">
        <f>LARGE(OperatingExpenses[VALOR DAS CINCO PRINCIPAIS],2)</f>
        <v>4500.0000220000002</v>
      </c>
      <c r="D13" s="21">
        <f>Top5Expenses[[#This Row],[VALOR]]/$D$6</f>
        <v>9.0670965585331456E-2</v>
      </c>
      <c r="E13" s="19">
        <f>Top5Expenses[[#This Row],[VALOR]]*0.15</f>
        <v>675.0000033</v>
      </c>
    </row>
    <row r="14" spans="1:6" ht="17.25" x14ac:dyDescent="0.35">
      <c r="B14" s="15" t="str">
        <f>INDEX(OperatingExpenses[],MATCH(Top5Expenses[[#This Row],[VALOR]],OperatingExpenses[VALOR DAS CINCO PRINCIPAIS],0),1)</f>
        <v>Aluguel ou hipotecas</v>
      </c>
      <c r="C14" s="19">
        <f>LARGE(OperatingExpenses[VALOR DAS CINCO PRINCIPAIS],3)</f>
        <v>4500.0000049999999</v>
      </c>
      <c r="D14" s="21">
        <f>Top5Expenses[[#This Row],[VALOR]]/$D$6</f>
        <v>9.0670965242796692E-2</v>
      </c>
      <c r="E14" s="19">
        <f>Top5Expenses[[#This Row],[VALOR]]*0.15</f>
        <v>675.00000074999991</v>
      </c>
    </row>
    <row r="15" spans="1:6" ht="17.25" x14ac:dyDescent="0.35">
      <c r="B15" s="15" t="str">
        <f>INDEX(OperatingExpenses[],MATCH(Top5Expenses[[#This Row],[VALOR]],OperatingExpenses[VALOR DAS CINCO PRINCIPAIS],0),1)</f>
        <v>Impostos</v>
      </c>
      <c r="C15" s="19">
        <f>LARGE(OperatingExpenses[VALOR DAS CINCO PRINCIPAIS],4)</f>
        <v>3200.0000140000002</v>
      </c>
      <c r="D15" s="21">
        <f>Top5Expenses[[#This Row],[VALOR]]/$D$6</f>
        <v>6.4477131049768294E-2</v>
      </c>
      <c r="E15" s="19">
        <f>Top5Expenses[[#This Row],[VALOR]]*0.15</f>
        <v>480.00000210000002</v>
      </c>
    </row>
    <row r="16" spans="1:6" ht="17.25" x14ac:dyDescent="0.35">
      <c r="B16" s="15" t="str">
        <f>INDEX(OperatingExpenses[],MATCH(Top5Expenses[[#This Row],[VALOR]],OperatingExpenses[VALOR DAS CINCO PRINCIPAIS],0),1)</f>
        <v>Publicidade</v>
      </c>
      <c r="C16" s="19">
        <f>LARGE(OperatingExpenses[VALOR DAS CINCO PRINCIPAIS],5)</f>
        <v>2500.0000199999999</v>
      </c>
      <c r="D16" s="21">
        <f>Top5Expenses[[#This Row],[VALOR]]/$D$6</f>
        <v>5.0372758815232718E-2</v>
      </c>
      <c r="E16" s="19">
        <f>Top5Expenses[[#This Row],[VALOR]]*0.15</f>
        <v>375.00000299999999</v>
      </c>
    </row>
    <row r="17" spans="2:5" ht="16.5" customHeight="1" x14ac:dyDescent="0.35">
      <c r="B17" t="s">
        <v>9</v>
      </c>
      <c r="C17" s="20">
        <f>SUBTOTAL(109,Top5Expenses[VALOR])</f>
        <v>19300.000077000001</v>
      </c>
      <c r="D17" s="22">
        <f>SUBTOTAL(109,Top5Expenses[% DE DESPESAS])</f>
        <v>0.38887769649405601</v>
      </c>
      <c r="E17" s="20">
        <f>SUBTOTAL(109,Top5Expenses[REDUÇÃO DE 15%])</f>
        <v>2895.0000115500002</v>
      </c>
    </row>
  </sheetData>
  <sheetProtection insertColumns="0" insertRows="0" deleteColumns="0" deleteRows="0" selectLockedCells="1" autoFilter="0"/>
  <mergeCells count="3">
    <mergeCell ref="E2:F2"/>
    <mergeCell ref="B2:D2"/>
    <mergeCell ref="B9:E9"/>
  </mergeCells>
  <conditionalFormatting sqref="C5:E8 C10:E16 C18:E65">
    <cfRule type="cellIs" dxfId="51" priority="2" operator="lessThan">
      <formula>0</formula>
    </cfRule>
  </conditionalFormatting>
  <conditionalFormatting sqref="D12:E16">
    <cfRule type="cellIs" dxfId="50" priority="1" operator="lessThan">
      <formula>0</formula>
    </cfRule>
  </conditionalFormatting>
  <dataValidations count="20">
    <dataValidation type="custom" allowBlank="1" showInputMessage="1" showErrorMessage="1" errorTitle="ALERTA" error="Esta célula é preenchida automaticamente e não deve ser substituída. Substituir essa célula comprometeria os cálculos nesta planilha." sqref="C5:E6 D13 D15:D16" xr:uid="{E0CE3E99-A938-453F-8B34-0AEFA3DA83D4}">
      <formula1>LEN(C5)=""</formula1>
    </dataValidation>
    <dataValidation allowBlank="1" showInputMessage="1" showErrorMessage="1" prompt="Crie um orçamento de negócios mensal nesta pasta de trabalho. A visão geral está nesta planilha. Insira os detalhes da receita em renda mensal, despesas com funcionários e despesas operacionais nas suas respectivas planilhas." sqref="A1" xr:uid="{B872AC2F-28EE-420E-9C57-114819968F67}"/>
    <dataValidation allowBlank="1" showInputMessage="1" showErrorMessage="1" prompt="Insira o Nome da Empresa nesta célula" sqref="B1" xr:uid="{BCF57F3D-408A-4269-9C11-6E9BD2D023D1}"/>
    <dataValidation allowBlank="1" showInputMessage="1" showErrorMessage="1" prompt="Digite a Data nesta célula. O gráfico de visão geral de orçamento está na célula B9" sqref="E2:F2" xr:uid="{FBBA2EBB-784E-4247-A0FF-ABB45195E9A3}"/>
    <dataValidation allowBlank="1" showInputMessage="1" showErrorMessage="1" prompt="Os totais estimados e reais de orçamento de renda e despesas são calculados automaticamente a partir de valores inseridos em outras planilhas. O Saldo e a Diferença são ajustados automaticamente" sqref="B4" xr:uid="{89F0F4E7-F078-4EB0-B8D9-7BD8D5E8E2B0}"/>
    <dataValidation allowBlank="1" showInputMessage="1" showErrorMessage="1" prompt="Os totais estimados são calculados automaticamente na coluna abaixo deste título." sqref="C4" xr:uid="{546D3EEB-2B22-4B36-82AF-D57F03990A20}"/>
    <dataValidation allowBlank="1" showInputMessage="1" showErrorMessage="1" prompt="Os totais reais são calculados automaticamente na coluna abaixo deste título." sqref="D4" xr:uid="{69A5464C-C133-40DF-8E04-2A8463A12FF3}"/>
    <dataValidation allowBlank="1" showInputMessage="1" showErrorMessage="1" prompt="A diferença entre os totais estimados e reais é calculada automaticamente na coluna abaixo deste título." sqref="E4" xr:uid="{B47C187A-2743-4EF4-A3D7-035389E165A1}"/>
    <dataValidation allowBlank="1" showInputMessage="1" showErrorMessage="1" prompt="As cinco principais despesas operacionais são atualizadas automaticamente na tabela abaixo" sqref="B10" xr:uid="{CCDC0514-812B-41F0-936F-1CED95E6D773}"/>
    <dataValidation allowBlank="1" showInputMessage="1" showErrorMessage="1" prompt="Os itens das cinco principais despesas são atualizados automaticamente na coluna abaixo deste título." sqref="B11" xr:uid="{044B957D-DD21-40D5-9446-D5E2000B4A80}"/>
    <dataValidation allowBlank="1" showInputMessage="1" showErrorMessage="1" prompt="O valor é atualizado automaticamente na coluna abaixo deste título." sqref="C11" xr:uid="{FB2FA7DD-7BC3-48BA-9CFB-1D8BE366AFEA}"/>
    <dataValidation allowBlank="1" showInputMessage="1" showErrorMessage="1" prompt="O percentual de despesas é calculado automaticamente na coluna abaixo deste título." sqref="D11" xr:uid="{02A8EC75-DCFA-4B6D-B69B-580BFD52AEE3}"/>
    <dataValidation allowBlank="1" showInputMessage="1" showErrorMessage="1" prompt="A redução de 15% é calculada automaticamente na coluna abaixo deste título." sqref="E11" xr:uid="{9CA6B6DF-3D85-4FA6-9EC8-4BE895812D37}"/>
    <dataValidation allowBlank="1" showInputMessage="1" showErrorMessage="1" prompt="O título desta planilha está nesta célula. Digite dados na célula à direita. Os totais do orçamento são calculados automaticamente na tabela Totais, começando pela célula B4" sqref="B2:D2" xr:uid="{8BB4529A-49DC-4B71-B398-1FC196DB6FE6}"/>
    <dataValidation type="custom" allowBlank="1" showInputMessage="1" showErrorMessage="1" errorTitle="ALERTA" error="Esta célula é preenchida automaticamente e não deve ser substituída. Substituir essa célula comprometeria os cálculos nesta planilha." sqref="C12 E13" xr:uid="{0E77A2FF-2D08-452A-BD9D-52B052AA3A0E}">
      <formula1>LEN(C12:C16)=""</formula1>
    </dataValidation>
    <dataValidation type="custom" allowBlank="1" showInputMessage="1" showErrorMessage="1" errorTitle="ALERTA" error="Esta célula é preenchida automaticamente e não deve ser substituída. Substituir essa célula comprometeria os cálculos nesta planilha." sqref="C13:C16 D12 E12" xr:uid="{5C3A6B2F-E476-45B3-B6F9-DEDFA2DEA99D}">
      <formula1>LEN(C12:C17)=""</formula1>
    </dataValidation>
    <dataValidation type="custom" allowBlank="1" showInputMessage="1" showErrorMessage="1" errorTitle="ALERTA" error="Esta célula é preenchida automaticamente e não deve ser substituída. Substituir essa célula comprometeria os cálculos nesta planilha." sqref="D14" xr:uid="{31DBEA18-5B1E-4268-BA04-A8A573733D83}">
      <formula1>LEN(D13:D17)=""</formula1>
    </dataValidation>
    <dataValidation type="custom" allowBlank="1" showInputMessage="1" showErrorMessage="1" errorTitle="ALERTA" error="Esta célula é preenchida automaticamente e não deve ser substituída. Substituir essa célula comprometeria os cálculos nesta planilha." sqref="E14" xr:uid="{6C11B912-746F-4E38-89B1-B2E6A9876DAB}">
      <formula1>LEN(E14:E17)=""</formula1>
    </dataValidation>
    <dataValidation type="custom" allowBlank="1" showInputMessage="1" showErrorMessage="1" errorTitle="ALERTA" error="Esta célula é preenchida automaticamente e não deve ser substituída. Substituir essa célula comprometeria os cálculos nesta planilha." sqref="E15" xr:uid="{DF28E65D-02F4-4A3B-9577-4BF658758DB0}">
      <formula1>LEN(E15:E17)=""</formula1>
    </dataValidation>
    <dataValidation type="custom" allowBlank="1" showInputMessage="1" showErrorMessage="1" errorTitle="ALERTA" error="Esta célula é preenchida automaticamente e não deve ser substituída. Substituir essa célula comprometeria os cálculos nesta planilha." sqref="E16" xr:uid="{BC417F7D-913F-4F8D-9A09-6DC2EA8E83B0}">
      <formula1>LEN(E16:E17)=""</formula1>
    </dataValidation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ignoredErrors>
    <ignoredError sqref="C5:E6 C12:E16" listDataValidation="1"/>
  </ignoredErrors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  <pageSetUpPr autoPageBreaks="0" fitToPage="1"/>
  </sheetPr>
  <dimension ref="A1:G8"/>
  <sheetViews>
    <sheetView showGridLines="0" zoomScaleNormal="100" workbookViewId="0"/>
  </sheetViews>
  <sheetFormatPr defaultColWidth="9" defaultRowHeight="30" customHeight="1" x14ac:dyDescent="0.35"/>
  <cols>
    <col min="1" max="1" width="4.125" style="10" customWidth="1"/>
    <col min="2" max="2" width="29.25" style="10" customWidth="1"/>
    <col min="3" max="3" width="19" style="10" customWidth="1"/>
    <col min="4" max="4" width="18.875" style="10" customWidth="1"/>
    <col min="5" max="5" width="26" style="10" hidden="1" customWidth="1"/>
    <col min="6" max="6" width="19" style="10" customWidth="1"/>
    <col min="7" max="7" width="4.125" style="10" customWidth="1"/>
    <col min="8" max="8" width="4.125" customWidth="1"/>
  </cols>
  <sheetData>
    <row r="1" spans="1:7" ht="31.5" customHeight="1" x14ac:dyDescent="0.5">
      <c r="A1" s="2"/>
      <c r="B1" s="1" t="str">
        <f>NOME_DA_EMPRESA</f>
        <v>NOME DA EMPRESA</v>
      </c>
      <c r="C1" s="8"/>
      <c r="D1" s="8"/>
      <c r="E1" s="8"/>
      <c r="F1" s="8"/>
      <c r="G1" s="8"/>
    </row>
    <row r="2" spans="1:7" ht="42" customHeight="1" x14ac:dyDescent="1">
      <c r="A2" s="2"/>
      <c r="B2" s="34" t="str">
        <f>Título_do_ORÇAMENTO</f>
        <v>ORÇAMENTO MENSAL</v>
      </c>
      <c r="C2" s="34"/>
      <c r="D2" s="34"/>
      <c r="E2" s="9"/>
      <c r="F2" s="9"/>
      <c r="G2" s="9"/>
    </row>
    <row r="3" spans="1:7" ht="15" customHeight="1" x14ac:dyDescent="0.35">
      <c r="G3" s="11"/>
    </row>
    <row r="4" spans="1:7" s="4" customFormat="1" ht="30" customHeight="1" x14ac:dyDescent="0.35">
      <c r="A4" s="12"/>
      <c r="B4" s="13" t="s">
        <v>17</v>
      </c>
      <c r="C4" s="16" t="s">
        <v>10</v>
      </c>
      <c r="D4" s="16" t="s">
        <v>12</v>
      </c>
      <c r="E4" s="13" t="s">
        <v>22</v>
      </c>
      <c r="F4" s="16" t="s">
        <v>15</v>
      </c>
      <c r="G4" s="10"/>
    </row>
    <row r="5" spans="1:7" ht="30" customHeight="1" x14ac:dyDescent="0.35">
      <c r="B5" t="s">
        <v>18</v>
      </c>
      <c r="C5" s="29">
        <v>60000</v>
      </c>
      <c r="D5" s="29">
        <v>54000</v>
      </c>
      <c r="E5" s="30">
        <f>Receita[[#This Row],[REAL]]+(10^-6)*ROW(Receita[[#This Row],[REAL]])</f>
        <v>54000.000005000002</v>
      </c>
      <c r="F5" s="31">
        <f>Receita[[#This Row],[REAL]]-Receita[[#This Row],[ESTIMADO]]</f>
        <v>-6000</v>
      </c>
    </row>
    <row r="6" spans="1:7" ht="30" customHeight="1" x14ac:dyDescent="0.35">
      <c r="B6" t="s">
        <v>19</v>
      </c>
      <c r="C6" s="29">
        <v>3000</v>
      </c>
      <c r="D6" s="29">
        <v>3000</v>
      </c>
      <c r="E6" s="30">
        <f>Receita[[#This Row],[REAL]]+(10^-6)*ROW(Receita[[#This Row],[REAL]])</f>
        <v>3000.0000060000002</v>
      </c>
      <c r="F6" s="31">
        <f>Receita[[#This Row],[REAL]]-Receita[[#This Row],[ESTIMADO]]</f>
        <v>0</v>
      </c>
    </row>
    <row r="7" spans="1:7" ht="30" customHeight="1" x14ac:dyDescent="0.35">
      <c r="B7" t="s">
        <v>20</v>
      </c>
      <c r="C7" s="29">
        <v>300</v>
      </c>
      <c r="D7" s="29">
        <v>450</v>
      </c>
      <c r="E7" s="30">
        <f>Receita[[#This Row],[REAL]]+(10^-6)*ROW(Receita[[#This Row],[REAL]])</f>
        <v>450.00000699999998</v>
      </c>
      <c r="F7" s="31">
        <f>Receita[[#This Row],[REAL]]-Receita[[#This Row],[ESTIMADO]]</f>
        <v>150</v>
      </c>
    </row>
    <row r="8" spans="1:7" ht="30" customHeight="1" x14ac:dyDescent="0.35">
      <c r="B8" t="s">
        <v>21</v>
      </c>
      <c r="C8" s="23">
        <f>SUBTOTAL(109,Receita[ESTIMADO])</f>
        <v>63300</v>
      </c>
      <c r="D8" s="23">
        <f>SUBTOTAL(109,Receita[REAL])</f>
        <v>57450</v>
      </c>
      <c r="E8" s="23"/>
      <c r="F8" s="23">
        <f>SUBTOTAL(109,Receita[DIFERENÇA])</f>
        <v>-5850</v>
      </c>
    </row>
  </sheetData>
  <sheetProtection insertColumns="0" insertRows="0" deleteColumns="0" deleteRows="0" selectLockedCells="1" autoFilter="0"/>
  <dataConsolidate/>
  <mergeCells count="1">
    <mergeCell ref="B2:D2"/>
  </mergeCells>
  <conditionalFormatting sqref="F8">
    <cfRule type="cellIs" dxfId="30" priority="3" operator="lessThan">
      <formula>0</formula>
    </cfRule>
  </conditionalFormatting>
  <dataValidations count="8">
    <dataValidation allowBlank="1" showInputMessage="1" showErrorMessage="1" errorTitle="ALERTA" error="Essa célula é preenchida automaticamente e não deve ser sobrescrita. Sobrescrever essa célula comprometeria os cálculos nesta planilha." sqref="F5:F7" xr:uid="{00000000-0002-0000-0100-000001000000}"/>
    <dataValidation allowBlank="1" showInputMessage="1" showErrorMessage="1" prompt="Insira a Receita mensal nesta planilha." sqref="A1" xr:uid="{00000000-0002-0000-0100-000002000000}"/>
    <dataValidation allowBlank="1" showInputMessage="1" showErrorMessage="1" prompt="O Nome da Empresa é atualizado automaticamente nesta célula" sqref="B1" xr:uid="{00000000-0002-0000-0100-000003000000}"/>
    <dataValidation allowBlank="1" showInputMessage="1" showErrorMessage="1" prompt="O título será atualizado automaticamente nessa célula. Insira detalhes da renda mensal na tabela abaixo" sqref="B2" xr:uid="{00000000-0002-0000-0100-000004000000}"/>
    <dataValidation allowBlank="1" showInputMessage="1" showErrorMessage="1" prompt="Insira os detalhes da renda nesta coluna sob este título. Use filtros de título para encontrar entradas específicas" sqref="B4" xr:uid="{00000000-0002-0000-0100-000005000000}"/>
    <dataValidation allowBlank="1" showInputMessage="1" showErrorMessage="1" prompt="Insira o valor estimado na coluna abaixo deste título." sqref="C4" xr:uid="{00000000-0002-0000-0100-000006000000}"/>
    <dataValidation allowBlank="1" showInputMessage="1" showErrorMessage="1" prompt="Insira o valor real na coluna abaixo deste título." sqref="D4" xr:uid="{00000000-0002-0000-0100-000007000000}"/>
    <dataValidation allowBlank="1" showInputMessage="1" showErrorMessage="1" prompt="A diferença entre a receita estimada e a real é calculada automaticamente na coluna sob esse título." sqref="F4" xr:uid="{00000000-0002-0000-0100-000008000000}"/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ignoredErrors>
    <ignoredError sqref="B2" unlockedFormula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autoPageBreaks="0" fitToPage="1"/>
  </sheetPr>
  <dimension ref="A1:G8"/>
  <sheetViews>
    <sheetView showGridLines="0" zoomScaleNormal="100" workbookViewId="0"/>
  </sheetViews>
  <sheetFormatPr defaultColWidth="9" defaultRowHeight="30" customHeight="1" x14ac:dyDescent="0.35"/>
  <cols>
    <col min="1" max="1" width="4.125" style="10" customWidth="1"/>
    <col min="2" max="2" width="29.25" style="10" customWidth="1"/>
    <col min="3" max="3" width="19" style="10" customWidth="1"/>
    <col min="4" max="4" width="18.875" style="10" customWidth="1"/>
    <col min="5" max="5" width="18" style="10" hidden="1" customWidth="1"/>
    <col min="6" max="6" width="19" style="10" customWidth="1"/>
    <col min="7" max="7" width="4.125" style="10" customWidth="1"/>
    <col min="8" max="8" width="4.125" customWidth="1"/>
  </cols>
  <sheetData>
    <row r="1" spans="1:7" ht="31.5" customHeight="1" x14ac:dyDescent="0.5">
      <c r="A1" s="2"/>
      <c r="B1" s="1" t="str">
        <f>NOME_DA_EMPRESA</f>
        <v>NOME DA EMPRESA</v>
      </c>
      <c r="C1" s="8"/>
      <c r="D1" s="8"/>
      <c r="E1" s="8"/>
      <c r="F1" s="8"/>
      <c r="G1" s="8"/>
    </row>
    <row r="2" spans="1:7" ht="42" customHeight="1" x14ac:dyDescent="1">
      <c r="A2" s="2"/>
      <c r="B2" s="34" t="str">
        <f>Título_do_ORÇAMENTO</f>
        <v>ORÇAMENTO MENSAL</v>
      </c>
      <c r="C2" s="34"/>
      <c r="D2" s="34"/>
      <c r="E2" s="9"/>
      <c r="F2" s="9"/>
      <c r="G2" s="9"/>
    </row>
    <row r="3" spans="1:7" ht="15" customHeight="1" x14ac:dyDescent="0.35"/>
    <row r="4" spans="1:7" ht="30" customHeight="1" x14ac:dyDescent="0.35">
      <c r="A4" s="12"/>
      <c r="B4" s="13" t="s">
        <v>23</v>
      </c>
      <c r="C4" s="16" t="s">
        <v>10</v>
      </c>
      <c r="D4" s="16" t="s">
        <v>12</v>
      </c>
      <c r="E4" s="13" t="s">
        <v>22</v>
      </c>
      <c r="F4" s="16" t="s">
        <v>15</v>
      </c>
    </row>
    <row r="5" spans="1:7" ht="30" customHeight="1" x14ac:dyDescent="0.35">
      <c r="B5" t="s">
        <v>24</v>
      </c>
      <c r="C5" s="24">
        <v>9500</v>
      </c>
      <c r="D5" s="24">
        <v>9600</v>
      </c>
      <c r="E5" s="25" t="e">
        <f>#REF!+(10^-6)*ROW(#REF!)</f>
        <v>#REF!</v>
      </c>
      <c r="F5" s="26">
        <f>PersonnelExpenses[[#This Row],[ESTIMADO]]-PersonnelExpenses[[#This Row],[REAL]]</f>
        <v>-100</v>
      </c>
    </row>
    <row r="6" spans="1:7" ht="30" customHeight="1" x14ac:dyDescent="0.35">
      <c r="B6" t="s">
        <v>25</v>
      </c>
      <c r="C6" s="24">
        <v>4000</v>
      </c>
      <c r="D6" s="24">
        <v>0</v>
      </c>
      <c r="E6" s="25" t="e">
        <f>#REF!+(10^-6)*ROW(#REF!)</f>
        <v>#REF!</v>
      </c>
      <c r="F6" s="26">
        <f>PersonnelExpenses[[#This Row],[ESTIMADO]]-PersonnelExpenses[[#This Row],[REAL]]</f>
        <v>4000</v>
      </c>
    </row>
    <row r="7" spans="1:7" ht="30" customHeight="1" x14ac:dyDescent="0.35">
      <c r="B7" t="s">
        <v>26</v>
      </c>
      <c r="C7" s="24">
        <v>5000</v>
      </c>
      <c r="D7" s="24">
        <v>4500</v>
      </c>
      <c r="E7" s="25" t="e">
        <f>#REF!+(10^-6)*ROW(#REF!)</f>
        <v>#REF!</v>
      </c>
      <c r="F7" s="26">
        <f>PersonnelExpenses[[#This Row],[ESTIMADO]]-PersonnelExpenses[[#This Row],[REAL]]</f>
        <v>500</v>
      </c>
    </row>
    <row r="8" spans="1:7" ht="30" customHeight="1" x14ac:dyDescent="0.35">
      <c r="B8" t="s">
        <v>27</v>
      </c>
      <c r="C8" s="28">
        <f>SUBTOTAL(109,PersonnelExpenses[ESTIMADO])</f>
        <v>18500</v>
      </c>
      <c r="D8" s="28">
        <f>SUBTOTAL(109,PersonnelExpenses[REAL])</f>
        <v>14100</v>
      </c>
      <c r="E8" s="27"/>
      <c r="F8" s="28">
        <f>SUBTOTAL(109,PersonnelExpenses[DIFERENÇA])</f>
        <v>4400</v>
      </c>
    </row>
  </sheetData>
  <sheetProtection insertColumns="0" insertRows="0" deleteColumns="0" deleteRows="0" selectLockedCells="1" autoFilter="0"/>
  <dataConsolidate/>
  <mergeCells count="1">
    <mergeCell ref="B2:D2"/>
  </mergeCells>
  <dataValidations count="8">
    <dataValidation allowBlank="1" showInputMessage="1" showErrorMessage="1" errorTitle="ALERTA" error="Esta célula é preenchida automaticamente e não deve ser substituída. Substituir essa célula comprometeria os cálculos nesta planilha." sqref="F5:F7" xr:uid="{00000000-0002-0000-0200-000000000000}"/>
    <dataValidation allowBlank="1" showInputMessage="1" showErrorMessage="1" prompt="Insira as despesas mensais com o pessoal nesta planilha" sqref="A1" xr:uid="{00000000-0002-0000-0200-000002000000}"/>
    <dataValidation allowBlank="1" showInputMessage="1" showErrorMessage="1" prompt="O Nome da Empresa é atualizado automaticamente nesta célula" sqref="B1" xr:uid="{00000000-0002-0000-0200-000003000000}"/>
    <dataValidation allowBlank="1" showInputMessage="1" showErrorMessage="1" prompt="O título é atualizado automaticamente nesta célula. Inserir detalhes de despesas de pessoal mensal na tabela abaixo" sqref="B2" xr:uid="{00000000-0002-0000-0200-000004000000}"/>
    <dataValidation allowBlank="1" showInputMessage="1" showErrorMessage="1" prompt="Insira despesas pessoais nesta coluna sob este título. Use filtros de título para encontrar entradas específicas" sqref="B4" xr:uid="{00000000-0002-0000-0200-000005000000}"/>
    <dataValidation allowBlank="1" showInputMessage="1" showErrorMessage="1" prompt="Insira o valor estimado na coluna abaixo deste título." sqref="C4" xr:uid="{00000000-0002-0000-0200-000006000000}"/>
    <dataValidation allowBlank="1" showInputMessage="1" showErrorMessage="1" prompt="Insira o valor real na coluna abaixo deste título." sqref="D4" xr:uid="{00000000-0002-0000-0200-000007000000}"/>
    <dataValidation allowBlank="1" showInputMessage="1" showErrorMessage="1" prompt="A diferença entre as despesas com pessoal estimadas e reais é calculada automaticamente na coluna abaixo deste título." sqref="F4" xr:uid="{00000000-0002-0000-0200-000008000000}"/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ignoredErrors>
    <ignoredError sqref="B2" unlockedFormula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autoPageBreaks="0" fitToPage="1"/>
  </sheetPr>
  <dimension ref="A1:G25"/>
  <sheetViews>
    <sheetView showGridLines="0" zoomScaleNormal="100" workbookViewId="0"/>
  </sheetViews>
  <sheetFormatPr defaultColWidth="9" defaultRowHeight="30" customHeight="1" x14ac:dyDescent="0.35"/>
  <cols>
    <col min="1" max="1" width="4.125" style="10" customWidth="1"/>
    <col min="2" max="2" width="29.25" style="10" customWidth="1"/>
    <col min="3" max="3" width="19" style="10" customWidth="1"/>
    <col min="4" max="4" width="18.875" style="10" customWidth="1"/>
    <col min="5" max="5" width="21.875" style="10" hidden="1" customWidth="1"/>
    <col min="6" max="6" width="19" style="10" customWidth="1"/>
    <col min="7" max="7" width="4.125" style="10" customWidth="1"/>
    <col min="8" max="8" width="4.125" customWidth="1"/>
  </cols>
  <sheetData>
    <row r="1" spans="1:7" ht="31.5" customHeight="1" x14ac:dyDescent="0.5">
      <c r="A1" s="2"/>
      <c r="B1" s="1" t="str">
        <f>NOME_DA_EMPRESA</f>
        <v>NOME DA EMPRESA</v>
      </c>
      <c r="C1" s="8"/>
      <c r="D1" s="8"/>
      <c r="E1" s="8"/>
      <c r="F1" s="8"/>
      <c r="G1" s="8"/>
    </row>
    <row r="2" spans="1:7" ht="42" customHeight="1" x14ac:dyDescent="1">
      <c r="A2" s="2"/>
      <c r="B2" s="34" t="str">
        <f>Título_do_ORÇAMENTO</f>
        <v>ORÇAMENTO MENSAL</v>
      </c>
      <c r="C2" s="34"/>
      <c r="D2" s="34"/>
      <c r="E2" s="9"/>
      <c r="F2" s="9"/>
      <c r="G2" s="9"/>
    </row>
    <row r="3" spans="1:7" ht="15" customHeight="1" x14ac:dyDescent="0.35"/>
    <row r="4" spans="1:7" ht="30" customHeight="1" x14ac:dyDescent="0.35">
      <c r="B4" s="13" t="s">
        <v>28</v>
      </c>
      <c r="C4" s="16" t="s">
        <v>10</v>
      </c>
      <c r="D4" s="16" t="s">
        <v>12</v>
      </c>
      <c r="E4" s="13" t="s">
        <v>22</v>
      </c>
      <c r="F4" s="16" t="s">
        <v>15</v>
      </c>
    </row>
    <row r="5" spans="1:7" ht="30" customHeight="1" x14ac:dyDescent="0.35">
      <c r="B5" t="s">
        <v>41</v>
      </c>
      <c r="C5" s="29">
        <v>4100</v>
      </c>
      <c r="D5" s="29">
        <v>4500</v>
      </c>
      <c r="E5" s="30">
        <f>OperatingExpenses[[#This Row],[REAL]]+(10^-6)*ROW(OperatingExpenses[[#This Row],[REAL]])</f>
        <v>4500.0000049999999</v>
      </c>
      <c r="F5" s="31">
        <f>OperatingExpenses[[#This Row],[ESTIMADO]]-OperatingExpenses[[#This Row],[REAL]]</f>
        <v>-400</v>
      </c>
    </row>
    <row r="6" spans="1:7" ht="30" customHeight="1" x14ac:dyDescent="0.35">
      <c r="B6" t="s">
        <v>37</v>
      </c>
      <c r="C6" s="29">
        <v>1000</v>
      </c>
      <c r="D6" s="29">
        <v>800</v>
      </c>
      <c r="E6" s="30">
        <f>OperatingExpenses[[#This Row],[REAL]]+(10^-6)*ROW(OperatingExpenses[[#This Row],[REAL]])</f>
        <v>800.00000599999998</v>
      </c>
      <c r="F6" s="31">
        <f>OperatingExpenses[[#This Row],[ESTIMADO]]-OperatingExpenses[[#This Row],[REAL]]</f>
        <v>200</v>
      </c>
    </row>
    <row r="7" spans="1:7" ht="30" customHeight="1" x14ac:dyDescent="0.35">
      <c r="B7" t="s">
        <v>34</v>
      </c>
      <c r="C7" s="29">
        <v>500</v>
      </c>
      <c r="D7" s="29">
        <v>525</v>
      </c>
      <c r="E7" s="30">
        <f>OperatingExpenses[[#This Row],[REAL]]+(10^-6)*ROW(OperatingExpenses[[#This Row],[REAL]])</f>
        <v>525.00000699999998</v>
      </c>
      <c r="F7" s="31">
        <f>OperatingExpenses[[#This Row],[ESTIMADO]]-OperatingExpenses[[#This Row],[REAL]]</f>
        <v>-25</v>
      </c>
    </row>
    <row r="8" spans="1:7" ht="30" customHeight="1" x14ac:dyDescent="0.35">
      <c r="B8" t="s">
        <v>32</v>
      </c>
      <c r="C8" s="29">
        <v>2000</v>
      </c>
      <c r="D8" s="29">
        <v>1500</v>
      </c>
      <c r="E8" s="30">
        <f>OperatingExpenses[[#This Row],[REAL]]+(10^-6)*ROW(OperatingExpenses[[#This Row],[REAL]])</f>
        <v>1500.000008</v>
      </c>
      <c r="F8" s="31">
        <f>OperatingExpenses[[#This Row],[ESTIMADO]]-OperatingExpenses[[#This Row],[REAL]]</f>
        <v>500</v>
      </c>
    </row>
    <row r="9" spans="1:7" ht="30" customHeight="1" x14ac:dyDescent="0.35">
      <c r="B9" t="s">
        <v>33</v>
      </c>
      <c r="C9" s="29">
        <v>1000</v>
      </c>
      <c r="D9" s="29">
        <v>1000</v>
      </c>
      <c r="E9" s="30">
        <f>OperatingExpenses[[#This Row],[REAL]]+(10^-6)*ROW(OperatingExpenses[[#This Row],[REAL]])</f>
        <v>1000.000009</v>
      </c>
      <c r="F9" s="31">
        <f>OperatingExpenses[[#This Row],[ESTIMADO]]-OperatingExpenses[[#This Row],[REAL]]</f>
        <v>0</v>
      </c>
    </row>
    <row r="10" spans="1:7" ht="30" customHeight="1" x14ac:dyDescent="0.35">
      <c r="B10" t="s">
        <v>31</v>
      </c>
      <c r="C10" s="29">
        <v>1500</v>
      </c>
      <c r="D10" s="29">
        <v>2175</v>
      </c>
      <c r="E10" s="30">
        <f>OperatingExpenses[[#This Row],[REAL]]+(10^-6)*ROW(OperatingExpenses[[#This Row],[REAL]])</f>
        <v>2175.0000100000002</v>
      </c>
      <c r="F10" s="31">
        <f>OperatingExpenses[[#This Row],[ESTIMADO]]-OperatingExpenses[[#This Row],[REAL]]</f>
        <v>-675</v>
      </c>
    </row>
    <row r="11" spans="1:7" ht="30" customHeight="1" x14ac:dyDescent="0.35">
      <c r="B11" t="s">
        <v>42</v>
      </c>
      <c r="C11" s="29">
        <v>350</v>
      </c>
      <c r="D11" s="29">
        <v>400</v>
      </c>
      <c r="E11" s="30">
        <f>OperatingExpenses[[#This Row],[REAL]]+(10^-6)*ROW(OperatingExpenses[[#This Row],[REAL]])</f>
        <v>400.00001099999997</v>
      </c>
      <c r="F11" s="31">
        <f>OperatingExpenses[[#This Row],[ESTIMADO]]-OperatingExpenses[[#This Row],[REAL]]</f>
        <v>-50</v>
      </c>
    </row>
    <row r="12" spans="1:7" ht="30" customHeight="1" x14ac:dyDescent="0.35">
      <c r="B12" t="s">
        <v>30</v>
      </c>
      <c r="C12" s="29">
        <v>2000</v>
      </c>
      <c r="D12" s="29">
        <v>2000</v>
      </c>
      <c r="E12" s="30">
        <f>OperatingExpenses[[#This Row],[REAL]]+(10^-6)*ROW(OperatingExpenses[[#This Row],[REAL]])</f>
        <v>2000.000012</v>
      </c>
      <c r="F12" s="31">
        <f>OperatingExpenses[[#This Row],[ESTIMADO]]-OperatingExpenses[[#This Row],[REAL]]</f>
        <v>0</v>
      </c>
    </row>
    <row r="13" spans="1:7" ht="30" customHeight="1" x14ac:dyDescent="0.35">
      <c r="B13" t="s">
        <v>43</v>
      </c>
      <c r="C13" s="29">
        <v>900</v>
      </c>
      <c r="D13" s="29">
        <v>840</v>
      </c>
      <c r="E13" s="30">
        <f>OperatingExpenses[[#This Row],[REAL]]+(10^-6)*ROW(OperatingExpenses[[#This Row],[REAL]])</f>
        <v>840.00001299999997</v>
      </c>
      <c r="F13" s="31">
        <f>OperatingExpenses[[#This Row],[ESTIMADO]]-OperatingExpenses[[#This Row],[REAL]]</f>
        <v>60</v>
      </c>
    </row>
    <row r="14" spans="1:7" ht="30" customHeight="1" x14ac:dyDescent="0.35">
      <c r="B14" t="s">
        <v>45</v>
      </c>
      <c r="C14" s="29">
        <v>3000</v>
      </c>
      <c r="D14" s="29">
        <v>3200</v>
      </c>
      <c r="E14" s="30">
        <f>OperatingExpenses[[#This Row],[REAL]]+(10^-6)*ROW(OperatingExpenses[[#This Row],[REAL]])</f>
        <v>3200.0000140000002</v>
      </c>
      <c r="F14" s="31">
        <f>OperatingExpenses[[#This Row],[ESTIMADO]]-OperatingExpenses[[#This Row],[REAL]]</f>
        <v>-200</v>
      </c>
    </row>
    <row r="15" spans="1:7" ht="30" customHeight="1" x14ac:dyDescent="0.35">
      <c r="B15" t="s">
        <v>36</v>
      </c>
      <c r="C15" s="29">
        <v>2000</v>
      </c>
      <c r="D15" s="29">
        <v>2200</v>
      </c>
      <c r="E15" s="30">
        <f>OperatingExpenses[[#This Row],[REAL]]+(10^-6)*ROW(OperatingExpenses[[#This Row],[REAL]])</f>
        <v>2200.0000150000001</v>
      </c>
      <c r="F15" s="31">
        <f>OperatingExpenses[[#This Row],[ESTIMADO]]-OperatingExpenses[[#This Row],[REAL]]</f>
        <v>-200</v>
      </c>
    </row>
    <row r="16" spans="1:7" ht="30" customHeight="1" x14ac:dyDescent="0.35">
      <c r="B16" t="s">
        <v>38</v>
      </c>
      <c r="C16" s="29">
        <v>4500</v>
      </c>
      <c r="D16" s="29">
        <v>4600</v>
      </c>
      <c r="E16" s="30">
        <f>OperatingExpenses[[#This Row],[REAL]]+(10^-6)*ROW(OperatingExpenses[[#This Row],[REAL]])</f>
        <v>4600.000016</v>
      </c>
      <c r="F16" s="31">
        <f>OperatingExpenses[[#This Row],[ESTIMADO]]-OperatingExpenses[[#This Row],[REAL]]</f>
        <v>-100</v>
      </c>
    </row>
    <row r="17" spans="2:6" ht="30" customHeight="1" x14ac:dyDescent="0.35">
      <c r="B17" t="s">
        <v>39</v>
      </c>
      <c r="C17" s="29">
        <v>800</v>
      </c>
      <c r="D17" s="29">
        <v>750</v>
      </c>
      <c r="E17" s="30">
        <f>OperatingExpenses[[#This Row],[REAL]]+(10^-6)*ROW(OperatingExpenses[[#This Row],[REAL]])</f>
        <v>750.00001699999996</v>
      </c>
      <c r="F17" s="31">
        <f>OperatingExpenses[[#This Row],[ESTIMADO]]-OperatingExpenses[[#This Row],[REAL]]</f>
        <v>50</v>
      </c>
    </row>
    <row r="18" spans="2:6" ht="30" customHeight="1" x14ac:dyDescent="0.35">
      <c r="B18" t="s">
        <v>48</v>
      </c>
      <c r="C18" s="29">
        <v>1000</v>
      </c>
      <c r="D18" s="29">
        <v>750</v>
      </c>
      <c r="E18" s="30">
        <f>OperatingExpenses[[#This Row],[REAL]]+(10^-6)*ROW(OperatingExpenses[[#This Row],[REAL]])</f>
        <v>750.00001799999995</v>
      </c>
      <c r="F18" s="31">
        <f>OperatingExpenses[[#This Row],[ESTIMADO]]-OperatingExpenses[[#This Row],[REAL]]</f>
        <v>250</v>
      </c>
    </row>
    <row r="19" spans="2:6" ht="30" customHeight="1" x14ac:dyDescent="0.35">
      <c r="B19" t="s">
        <v>40</v>
      </c>
      <c r="C19" s="29">
        <v>400</v>
      </c>
      <c r="D19" s="29">
        <v>350</v>
      </c>
      <c r="E19" s="30">
        <f>OperatingExpenses[[#This Row],[REAL]]+(10^-6)*ROW(OperatingExpenses[[#This Row],[REAL]])</f>
        <v>350.00001900000001</v>
      </c>
      <c r="F19" s="31">
        <f>OperatingExpenses[[#This Row],[ESTIMADO]]-OperatingExpenses[[#This Row],[REAL]]</f>
        <v>50</v>
      </c>
    </row>
    <row r="20" spans="2:6" ht="30" customHeight="1" x14ac:dyDescent="0.35">
      <c r="B20" t="s">
        <v>29</v>
      </c>
      <c r="C20" s="29">
        <v>3000</v>
      </c>
      <c r="D20" s="29">
        <v>2500</v>
      </c>
      <c r="E20" s="30">
        <f>OperatingExpenses[[#This Row],[REAL]]+(10^-6)*ROW(OperatingExpenses[[#This Row],[REAL]])</f>
        <v>2500.0000199999999</v>
      </c>
      <c r="F20" s="31">
        <f>OperatingExpenses[[#This Row],[ESTIMADO]]-OperatingExpenses[[#This Row],[REAL]]</f>
        <v>500</v>
      </c>
    </row>
    <row r="21" spans="2:6" ht="30" customHeight="1" x14ac:dyDescent="0.35">
      <c r="B21" t="s">
        <v>35</v>
      </c>
      <c r="C21" s="29">
        <v>1300</v>
      </c>
      <c r="D21" s="29">
        <v>1275</v>
      </c>
      <c r="E21" s="30">
        <f>OperatingExpenses[[#This Row],[REAL]]+(10^-6)*ROW(OperatingExpenses[[#This Row],[REAL]])</f>
        <v>1275.0000210000001</v>
      </c>
      <c r="F21" s="31">
        <f>OperatingExpenses[[#This Row],[ESTIMADO]]-OperatingExpenses[[#This Row],[REAL]]</f>
        <v>25</v>
      </c>
    </row>
    <row r="22" spans="2:6" ht="30" customHeight="1" x14ac:dyDescent="0.35">
      <c r="B22" t="s">
        <v>44</v>
      </c>
      <c r="C22" s="29">
        <v>5000</v>
      </c>
      <c r="D22" s="29">
        <v>4500</v>
      </c>
      <c r="E22" s="30">
        <f>OperatingExpenses[[#This Row],[REAL]]+(10^-6)*ROW(OperatingExpenses[[#This Row],[REAL]])</f>
        <v>4500.0000220000002</v>
      </c>
      <c r="F22" s="31">
        <f>OperatingExpenses[[#This Row],[ESTIMADO]]-OperatingExpenses[[#This Row],[REAL]]</f>
        <v>500</v>
      </c>
    </row>
    <row r="23" spans="2:6" ht="30" customHeight="1" x14ac:dyDescent="0.35">
      <c r="B23" t="s">
        <v>46</v>
      </c>
      <c r="C23" s="29">
        <v>250</v>
      </c>
      <c r="D23" s="29">
        <v>280</v>
      </c>
      <c r="E23" s="30">
        <f>OperatingExpenses[[#This Row],[REAL]]+(10^-6)*ROW(OperatingExpenses[[#This Row],[REAL]])</f>
        <v>280.000023</v>
      </c>
      <c r="F23" s="31">
        <f>OperatingExpenses[[#This Row],[ESTIMADO]]-OperatingExpenses[[#This Row],[REAL]]</f>
        <v>-30</v>
      </c>
    </row>
    <row r="24" spans="2:6" ht="30" customHeight="1" x14ac:dyDescent="0.35">
      <c r="B24" t="s">
        <v>47</v>
      </c>
      <c r="C24" s="29">
        <v>1400</v>
      </c>
      <c r="D24" s="29">
        <v>1385</v>
      </c>
      <c r="E24" s="30">
        <f>OperatingExpenses[[#This Row],[REAL]]+(10^-6)*ROW(OperatingExpenses[[#This Row],[REAL]])</f>
        <v>1385.0000239999999</v>
      </c>
      <c r="F24" s="31">
        <f>OperatingExpenses[[#This Row],[ESTIMADO]]-OperatingExpenses[[#This Row],[REAL]]</f>
        <v>15</v>
      </c>
    </row>
    <row r="25" spans="2:6" ht="30" customHeight="1" x14ac:dyDescent="0.35">
      <c r="B25" s="14" t="s">
        <v>49</v>
      </c>
      <c r="C25" s="30">
        <f>SUBTOTAL(109,OperatingExpenses[ESTIMADO])</f>
        <v>36000</v>
      </c>
      <c r="D25" s="30">
        <f>SUBTOTAL(109,OperatingExpenses[REAL])</f>
        <v>35530</v>
      </c>
      <c r="E25" s="30"/>
      <c r="F25" s="30">
        <f>SUBTOTAL(109,OperatingExpenses[DIFERENÇA])</f>
        <v>470</v>
      </c>
    </row>
  </sheetData>
  <sheetProtection insertColumns="0" insertRows="0" deleteColumns="0" deleteRows="0" selectLockedCells="1" autoFilter="0"/>
  <dataConsolidate/>
  <mergeCells count="1">
    <mergeCell ref="B2:D2"/>
  </mergeCells>
  <conditionalFormatting sqref="F25">
    <cfRule type="cellIs" dxfId="12" priority="1" operator="lessThan">
      <formula>0</formula>
    </cfRule>
  </conditionalFormatting>
  <dataValidations count="8">
    <dataValidation allowBlank="1" showInputMessage="1" showErrorMessage="1" errorTitle="ALERTA" error="Esta célula é preenchida automaticamente e não deve ser substituída. Substituir essa célula comprometeria os cálculos nesta planilha." sqref="F5:F24" xr:uid="{00000000-0002-0000-0300-000001000000}"/>
    <dataValidation allowBlank="1" showInputMessage="1" showErrorMessage="1" prompt="Insira as despesas operacionais mensais nesta planilha" sqref="A1" xr:uid="{00000000-0002-0000-0300-000002000000}"/>
    <dataValidation allowBlank="1" showInputMessage="1" showErrorMessage="1" prompt="O Nome da Empresa é atualizado automaticamente nesta célula" sqref="B1" xr:uid="{00000000-0002-0000-0300-000003000000}"/>
    <dataValidation allowBlank="1" showInputMessage="1" showErrorMessage="1" prompt="O título é atualizado automaticamente nesta célula. Inserir detalhes de despesas operacionais mensais na tabela abaixo" sqref="B2" xr:uid="{00000000-0002-0000-0300-000004000000}"/>
    <dataValidation allowBlank="1" showInputMessage="1" showErrorMessage="1" prompt="Insira as despesas operacionais nesta coluna sob este título. Use filtros de título para encontrar entradas específicas" sqref="B4" xr:uid="{00000000-0002-0000-0300-000005000000}"/>
    <dataValidation allowBlank="1" showInputMessage="1" showErrorMessage="1" prompt="Insira o valor estimado na coluna abaixo deste título." sqref="C4" xr:uid="{00000000-0002-0000-0300-000006000000}"/>
    <dataValidation allowBlank="1" showInputMessage="1" showErrorMessage="1" prompt="Insira o valor real na coluna abaixo deste título." sqref="D4" xr:uid="{00000000-0002-0000-0300-000007000000}"/>
    <dataValidation allowBlank="1" showInputMessage="1" showErrorMessage="1" prompt="A diferença entre as despesas operacionais estimadas e as reais é calculada automaticamente na coluna abaixo deste título." sqref="F4" xr:uid="{00000000-0002-0000-0300-000008000000}"/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ignoredErrors>
    <ignoredError sqref="B2" unlockedFormula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A144E06A-A2E7-438E-8CB9-2E995F98C5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BAD89A-B1E7-4A71-B0D2-6CB0135F2A78}">
  <ds:schemaRefs>
    <ds:schemaRef ds:uri="http://schemas.microsoft.com/office/infopath/2007/PartnerControls"/>
    <ds:schemaRef ds:uri="http://purl.org/dc/terms/"/>
    <ds:schemaRef ds:uri="http://www.w3.org/XML/1998/namespace"/>
    <ds:schemaRef ds:uri="71af3243-3dd4-4a8d-8c0d-dd76da1f02a5"/>
    <ds:schemaRef ds:uri="http://schemas.microsoft.com/office/2006/documentManagement/types"/>
    <ds:schemaRef ds:uri="http://schemas.openxmlformats.org/package/2006/metadata/core-properties"/>
    <ds:schemaRef ds:uri="16c05727-aa75-4e4a-9b5f-8a80a1165891"/>
    <ds:schemaRef ds:uri="http://schemas.microsoft.com/office/2006/metadata/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10</vt:i4>
      </vt:variant>
    </vt:vector>
  </HeadingPairs>
  <TitlesOfParts>
    <vt:vector size="14" baseType="lpstr">
      <vt:lpstr>Resumo do orçamento mensal</vt:lpstr>
      <vt:lpstr>Receita</vt:lpstr>
      <vt:lpstr>Despesas com o pessoal</vt:lpstr>
      <vt:lpstr>Despesas operacionais</vt:lpstr>
      <vt:lpstr>NOME_DA_EMPRESA</vt:lpstr>
      <vt:lpstr>Título_do_ORÇAMENTO</vt:lpstr>
      <vt:lpstr>Título1</vt:lpstr>
      <vt:lpstr>Título2</vt:lpstr>
      <vt:lpstr>Título3</vt:lpstr>
      <vt:lpstr>Título4</vt:lpstr>
      <vt:lpstr>TítuloDaColuna1</vt:lpstr>
      <vt:lpstr>'Despesas com o pessoal'!Titulos_de_impressao</vt:lpstr>
      <vt:lpstr>'Despesas operacionais'!Titulos_de_impressao</vt:lpstr>
      <vt:lpstr>Receita!Titulos_de_impressao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2019-07-12T07:09:31Z</dcterms:created>
  <dcterms:modified xsi:type="dcterms:W3CDTF">2019-11-01T18:03:30Z</dcterms:modified>
</cp:coreProperties>
</file>