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updateLinks="never"/>
  <xr:revisionPtr revIDLastSave="0" documentId="8_{12586F7F-5179-4EF5-B06B-5122BC4B10A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Orçamento familiar" sheetId="1" r:id="rId1"/>
  </sheets>
  <externalReferences>
    <externalReference r:id="rId2"/>
  </externalReferences>
  <definedNames>
    <definedName name="AnoOrçamento">'Orçamento familiar'!$C$2</definedName>
    <definedName name="Imprimir_Títulos" localSheetId="0">'Orçamento familiar'!$13:$13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D28" i="1"/>
  <c r="D5" i="1" s="1"/>
  <c r="E28" i="1"/>
  <c r="F28" i="1"/>
  <c r="G28" i="1"/>
  <c r="H28" i="1"/>
  <c r="H5" i="1" s="1"/>
  <c r="I28" i="1"/>
  <c r="J28" i="1"/>
  <c r="K28" i="1"/>
  <c r="L28" i="1"/>
  <c r="L5" i="1" s="1"/>
  <c r="M28" i="1"/>
  <c r="N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D11" i="1"/>
  <c r="E11" i="1"/>
  <c r="E5" i="1" s="1"/>
  <c r="F11" i="1"/>
  <c r="F5" i="1" s="1"/>
  <c r="G11" i="1"/>
  <c r="G5" i="1" s="1"/>
  <c r="H11" i="1"/>
  <c r="I11" i="1"/>
  <c r="I5" i="1" s="1"/>
  <c r="J11" i="1"/>
  <c r="J5" i="1" s="1"/>
  <c r="K11" i="1"/>
  <c r="K5" i="1" s="1"/>
  <c r="L11" i="1"/>
  <c r="M11" i="1"/>
  <c r="M5" i="1" s="1"/>
  <c r="N11" i="1"/>
  <c r="N5" i="1" s="1"/>
  <c r="C11" i="1"/>
  <c r="C5" i="1" s="1"/>
  <c r="O8" i="1"/>
  <c r="O9" i="1"/>
  <c r="O10" i="1"/>
  <c r="O28" i="1" l="1"/>
  <c r="O11" i="1"/>
  <c r="O5" i="1" s="1"/>
</calcChain>
</file>

<file path=xl/sharedStrings.xml><?xml version="1.0" encoding="utf-8"?>
<sst xmlns="http://schemas.openxmlformats.org/spreadsheetml/2006/main" count="67" uniqueCount="39">
  <si>
    <t>Moradia</t>
  </si>
  <si>
    <t>Mantimentos</t>
  </si>
  <si>
    <t>Seguro</t>
  </si>
  <si>
    <t>Luz</t>
  </si>
  <si>
    <t>Água</t>
  </si>
  <si>
    <t>Combustível</t>
  </si>
  <si>
    <t>Mensalidade</t>
  </si>
  <si>
    <t>TV a cabo</t>
  </si>
  <si>
    <t>Internet</t>
  </si>
  <si>
    <t>Entretenimento</t>
  </si>
  <si>
    <t>Renda 1</t>
  </si>
  <si>
    <t>Renda 2</t>
  </si>
  <si>
    <t>Outros</t>
  </si>
  <si>
    <t>Telefone residencial</t>
  </si>
  <si>
    <t>Parcela do carro</t>
  </si>
  <si>
    <t>Celular</t>
  </si>
  <si>
    <t>Caixa mensal</t>
  </si>
  <si>
    <t>Poupança</t>
  </si>
  <si>
    <t>CAIXA DISPONÍVEL</t>
  </si>
  <si>
    <t>JAN</t>
  </si>
  <si>
    <t>FEV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</si>
  <si>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</si>
  <si>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</si>
  <si>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</si>
  <si>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</si>
  <si>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</si>
  <si>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</si>
  <si>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</si>
  <si>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</si>
  <si>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</si>
  <si>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TENDÊNCIA</t>
  </si>
  <si>
    <t>ORÇAMENTO DA FAMÍLIA MARTINS</t>
  </si>
  <si>
    <t>MAR</t>
  </si>
  <si>
    <t>TIPO DE RENDA</t>
  </si>
  <si>
    <t>DESPESAS</t>
  </si>
  <si>
    <t>DESPESAS TOTAIS</t>
  </si>
  <si>
    <t>TOTAL NO ANO</t>
  </si>
  <si>
    <t>ANO:</t>
  </si>
  <si>
    <t>RENDA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</si>
</sst>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_);\(&quot;$&quot;#,##0.00\)"/>
    <numFmt numFmtId="165" formatCode="&quot;R$&quot;\ #,##0.00"/>
  </numFmts>
  <fonts count="12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i/>
      <strike/>
      <condense/>
      <extend/>
      <outline/>
      <shadow/>
      <sz val="10"/>
      <color theme="0" tint="-0.34998626667073579"/>
      <name val="Arial"/>
      <family val="2"/>
      <scheme val="minor"/>
    </font>
    <font>
      <b/>
      <outline/>
      <shadow/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9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0" fillId="0" borderId="0" xfId="0" applyNumberFormat="1" applyFont="1" applyFill="1" applyBorder="1">
      <alignment vertical="center"/>
    </xf>
    <xf numFmtId="0" fontId="7" fillId="0" borderId="0" xfId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>
      <alignment vertical="center"/>
    </xf>
    <xf numFmtId="165" fontId="0" fillId="0" borderId="0" xfId="2" applyNumberFormat="1" applyFont="1" applyFill="1" applyBorder="1" applyAlignment="1">
      <alignment vertical="center"/>
    </xf>
    <xf numFmtId="165" fontId="0" fillId="0" borderId="0" xfId="0" applyNumberFormat="1" applyFont="1">
      <alignment vertical="center"/>
    </xf>
    <xf numFmtId="165" fontId="11" fillId="0" borderId="0" xfId="0" applyNumberFormat="1" applyFont="1" applyFill="1">
      <alignment vertical="center"/>
    </xf>
    <xf numFmtId="0" fontId="0" fillId="0" borderId="0" xfId="0" applyAlignment="1">
      <alignment horizontal="center"/>
    </xf>
  </cellXfs>
  <cellStyles count="8">
    <cellStyle name="20% - Ênfase1" xfId="2" builtinId="30"/>
    <cellStyle name="Normal" xfId="0" builtinId="0" customBuiltin="1"/>
    <cellStyle name="Título" xfId="3" builtinId="15" customBuiltin="1"/>
    <cellStyle name="Título 1" xfId="1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7" builtinId="25" customBuiltin="1"/>
  </cellStyles>
  <dxfs count="104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 xr9:uid="{00000000-0011-0000-FFFF-FFFF00000000}">
      <tableStyleElement type="wholeTable" dxfId="103"/>
      <tableStyleElement type="headerRow" dxfId="102"/>
      <tableStyleElement type="totalRow" dxfId="101"/>
      <tableStyleElement type="firstColumn" dxfId="100"/>
      <tableStyleElement type="firstHeaderCell" dxfId="99"/>
      <tableStyleElement type="firstTotalCell" dxfId="98"/>
    </tableStyle>
    <tableStyle name="Family Budget Cash Available 2" pivot="0" count="6" xr9:uid="{00000000-0011-0000-FFFF-FFFF01000000}">
      <tableStyleElement type="wholeTable" dxfId="97"/>
      <tableStyleElement type="headerRow" dxfId="96"/>
      <tableStyleElement type="totalRow" dxfId="95"/>
      <tableStyleElement type="firstColumn" dxfId="94"/>
      <tableStyleElement type="firstHeaderCell" dxfId="93"/>
      <tableStyleElement type="firstTotalCell" dxfId="92"/>
    </tableStyle>
    <tableStyle name="Family Budget Cash Available 3" pivot="0" count="6" xr9:uid="{00000000-0011-0000-FFFF-FFFF02000000}">
      <tableStyleElement type="wholeTable" dxfId="91"/>
      <tableStyleElement type="headerRow" dxfId="90"/>
      <tableStyleElement type="totalRow" dxfId="89"/>
      <tableStyleElement type="firstColumn" dxfId="88"/>
      <tableStyleElement type="firstHeaderCell" dxfId="87"/>
      <tableStyleElement type="firstTotalCell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Arte do Cabeçalho" descr="Line drawing of tree and house" title="Budget Artwor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y Budge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Renda" displayName="tblRenda" ref="B7:P11" totalsRowCount="1">
  <tableColumns count="15">
    <tableColumn id="1" xr3:uid="{00000000-0010-0000-0000-000001000000}" name="TIPO DE RENDA" totalsRowLabel="RENDA TOTAIS" totalsRowDxfId="85"/>
    <tableColumn id="2" xr3:uid="{00000000-0010-0000-0000-000002000000}" name="JAN" totalsRowFunction="sum" dataDxfId="84" totalsRowDxfId="83"/>
    <tableColumn id="3" xr3:uid="{00000000-0010-0000-0000-000003000000}" name="FEV" totalsRowFunction="sum" dataDxfId="82" totalsRowDxfId="81"/>
    <tableColumn id="4" xr3:uid="{00000000-0010-0000-0000-000004000000}" name="MAR" totalsRowFunction="sum" dataDxfId="80" totalsRowDxfId="79"/>
    <tableColumn id="5" xr3:uid="{00000000-0010-0000-0000-000005000000}" name="ABR" totalsRowFunction="sum" dataDxfId="78" totalsRowDxfId="77"/>
    <tableColumn id="6" xr3:uid="{00000000-0010-0000-0000-000006000000}" name="MAI" totalsRowFunction="sum" dataDxfId="76" totalsRowDxfId="75"/>
    <tableColumn id="7" xr3:uid="{00000000-0010-0000-0000-000007000000}" name="JUN" totalsRowFunction="sum" dataDxfId="74" totalsRowDxfId="73"/>
    <tableColumn id="8" xr3:uid="{00000000-0010-0000-0000-000008000000}" name="JUL" totalsRowFunction="sum" dataDxfId="72" totalsRowDxfId="71"/>
    <tableColumn id="9" xr3:uid="{00000000-0010-0000-0000-000009000000}" name="AGO" totalsRowFunction="sum" dataDxfId="70" totalsRowDxfId="69"/>
    <tableColumn id="10" xr3:uid="{00000000-0010-0000-0000-00000A000000}" name="SET" totalsRowFunction="sum" dataDxfId="68" totalsRowDxfId="67"/>
    <tableColumn id="11" xr3:uid="{00000000-0010-0000-0000-00000B000000}" name="OUT" totalsRowFunction="sum" dataDxfId="66" totalsRowDxfId="65"/>
    <tableColumn id="12" xr3:uid="{00000000-0010-0000-0000-00000C000000}" name="NOV" totalsRowFunction="sum" dataDxfId="64" totalsRowDxfId="63"/>
    <tableColumn id="13" xr3:uid="{00000000-0010-0000-0000-00000D000000}" name="DEZ" totalsRowFunction="sum" dataDxfId="62" totalsRowDxfId="61"/>
    <tableColumn id="14" xr3:uid="{00000000-0010-0000-0000-00000E000000}" name="TOTAL NO ANO" totalsRowFunction="sum" dataDxfId="60" totalsRowDxfId="59">
      <calculatedColumnFormula>SUM(tblRenda[[#This Row],[JAN]:[DEZ]])</calculatedColumnFormula>
    </tableColumn>
    <tableColumn id="15" xr3:uid="{00000000-0010-0000-0000-00000F000000}" name="TENDÊNCIA" dataDxfId="58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Despesas" displayName="tblDespesas" ref="B13:P28" totalsRowCount="1">
  <tableColumns count="15">
    <tableColumn id="1" xr3:uid="{00000000-0010-0000-0100-000001000000}" name="DESPESAS" totalsRowLabel="DESPESAS TOTAIS" dataDxfId="57" totalsRowDxfId="56"/>
    <tableColumn id="2" xr3:uid="{00000000-0010-0000-0100-000002000000}" name="JAN" totalsRowFunction="sum" dataDxfId="55" totalsRowDxfId="54"/>
    <tableColumn id="3" xr3:uid="{00000000-0010-0000-0100-000003000000}" name="FEV" totalsRowFunction="sum" dataDxfId="53" totalsRowDxfId="52"/>
    <tableColumn id="4" xr3:uid="{00000000-0010-0000-0100-000004000000}" name="MAR" totalsRowFunction="sum" dataDxfId="51" totalsRowDxfId="50"/>
    <tableColumn id="5" xr3:uid="{00000000-0010-0000-0100-000005000000}" name="ABR" totalsRowFunction="sum" dataDxfId="49" totalsRowDxfId="48"/>
    <tableColumn id="6" xr3:uid="{00000000-0010-0000-0100-000006000000}" name="MAI" totalsRowFunction="sum" dataDxfId="47" totalsRowDxfId="46"/>
    <tableColumn id="7" xr3:uid="{00000000-0010-0000-0100-000007000000}" name="JUN" totalsRowFunction="sum" dataDxfId="45" totalsRowDxfId="44"/>
    <tableColumn id="8" xr3:uid="{00000000-0010-0000-0100-000008000000}" name="JUL" totalsRowFunction="sum" dataDxfId="43" totalsRowDxfId="42"/>
    <tableColumn id="9" xr3:uid="{00000000-0010-0000-0100-000009000000}" name="AGO" totalsRowFunction="sum" dataDxfId="41" totalsRowDxfId="40"/>
    <tableColumn id="10" xr3:uid="{00000000-0010-0000-0100-00000A000000}" name="SET" totalsRowFunction="sum" dataDxfId="39" totalsRowDxfId="38"/>
    <tableColumn id="11" xr3:uid="{00000000-0010-0000-0100-00000B000000}" name="OUT" totalsRowFunction="sum" dataDxfId="37" totalsRowDxfId="36"/>
    <tableColumn id="12" xr3:uid="{00000000-0010-0000-0100-00000C000000}" name="NOV" totalsRowFunction="sum" dataDxfId="35" totalsRowDxfId="34"/>
    <tableColumn id="13" xr3:uid="{00000000-0010-0000-0100-00000D000000}" name="DEZ" totalsRowFunction="sum" dataDxfId="33" totalsRowDxfId="32"/>
    <tableColumn id="14" xr3:uid="{00000000-0010-0000-0100-00000E000000}" name="TOTAL NO ANO" totalsRowFunction="sum" dataDxfId="31" totalsRowDxfId="30">
      <calculatedColumnFormula>SUM(tblDespesas[[#This Row],[JAN]:[DEZ]])</calculatedColumnFormula>
    </tableColumn>
    <tableColumn id="15" xr3:uid="{00000000-0010-0000-0100-00000F000000}" name="TENDÊNCIA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CaixaDisponível" displayName="tblCaixaDisponível" ref="B4:P5">
  <tableColumns count="15">
    <tableColumn id="1" xr3:uid="{00000000-0010-0000-0200-000001000000}" name="CAIXA DISPONÍVEL" totalsRowLabel="Total" dataDxfId="28" totalsRowDxfId="27"/>
    <tableColumn id="2" xr3:uid="{00000000-0010-0000-0200-000002000000}" name="JAN" dataDxfId="26" totalsRowDxfId="25">
      <calculatedColumnFormula>tblRenda[[#Totals],[JAN]]-tblDespesas[[#Totals],[JAN]]</calculatedColumnFormula>
    </tableColumn>
    <tableColumn id="3" xr3:uid="{00000000-0010-0000-0200-000003000000}" name="FEV" dataDxfId="24" totalsRowDxfId="23">
      <calculatedColumnFormula>tblRenda[[#Totals],[FEV]]-tblDespesas[[#Totals],[FEV]]</calculatedColumnFormula>
    </tableColumn>
    <tableColumn id="4" xr3:uid="{00000000-0010-0000-0200-000004000000}" name="MAR" dataDxfId="22" totalsRowDxfId="21">
      <calculatedColumnFormula>tblRenda[[#Totals],[MAR]]-tblDespesas[[#Totals],[MAR]]</calculatedColumnFormula>
    </tableColumn>
    <tableColumn id="5" xr3:uid="{00000000-0010-0000-0200-000005000000}" name="ABR" dataDxfId="20" totalsRowDxfId="19">
      <calculatedColumnFormula>tblRenda[[#Totals],[ABR]]-tblDespesas[[#Totals],[ABR]]</calculatedColumnFormula>
    </tableColumn>
    <tableColumn id="6" xr3:uid="{00000000-0010-0000-0200-000006000000}" name="MAI" dataDxfId="18" totalsRowDxfId="17">
      <calculatedColumnFormula>tblRenda[[#Totals],[MAI]]-tblDespesas[[#Totals],[MAI]]</calculatedColumnFormula>
    </tableColumn>
    <tableColumn id="7" xr3:uid="{00000000-0010-0000-0200-000007000000}" name="JUN" dataDxfId="16" totalsRowDxfId="15">
      <calculatedColumnFormula>tblRenda[[#Totals],[JUN]]-tblDespesas[[#Totals],[JUN]]</calculatedColumnFormula>
    </tableColumn>
    <tableColumn id="8" xr3:uid="{00000000-0010-0000-0200-000008000000}" name="JUL" dataDxfId="14" totalsRowDxfId="13">
      <calculatedColumnFormula>tblRenda[[#Totals],[JUL]]-tblDespesas[[#Totals],[JUL]]</calculatedColumnFormula>
    </tableColumn>
    <tableColumn id="9" xr3:uid="{00000000-0010-0000-0200-000009000000}" name="AGO" dataDxfId="12" totalsRowDxfId="11">
      <calculatedColumnFormula>tblRenda[[#Totals],[AGO]]-tblDespesas[[#Totals],[AGO]]</calculatedColumnFormula>
    </tableColumn>
    <tableColumn id="10" xr3:uid="{00000000-0010-0000-0200-00000A000000}" name="SET" dataDxfId="10" totalsRowDxfId="9">
      <calculatedColumnFormula>tblRenda[[#Totals],[SET]]-tblDespesas[[#Totals],[SET]]</calculatedColumnFormula>
    </tableColumn>
    <tableColumn id="11" xr3:uid="{00000000-0010-0000-0200-00000B000000}" name="OUT" dataDxfId="8" totalsRowDxfId="7">
      <calculatedColumnFormula>tblRenda[[#Totals],[OUT]]-tblDespesas[[#Totals],[OUT]]</calculatedColumnFormula>
    </tableColumn>
    <tableColumn id="12" xr3:uid="{00000000-0010-0000-0200-00000C000000}" name="NOV" dataDxfId="6" totalsRowDxfId="5">
      <calculatedColumnFormula>tblRenda[[#Totals],[NOV]]-tblDespesas[[#Totals],[NOV]]</calculatedColumnFormula>
    </tableColumn>
    <tableColumn id="13" xr3:uid="{00000000-0010-0000-0200-00000D000000}" name="DEZ" dataDxfId="4" totalsRowDxfId="3">
      <calculatedColumnFormula>tblRenda[[#Totals],[DEZ]]-tblDespesas[[#Totals],[DEZ]]</calculatedColumnFormula>
    </tableColumn>
    <tableColumn id="14" xr3:uid="{00000000-0010-0000-0200-00000E000000}" name="TOTAL NO ANO" dataDxfId="2" totalsRowDxfId="1">
      <calculatedColumnFormula>tblRenda[[#Totals],[TOTAL NO ANO]]-tblDespesas[[#Totals],[TOTAL NO ANO]]</calculatedColumnFormula>
    </tableColumn>
    <tableColumn id="15" xr3:uid="{00000000-0010-0000-0200-00000F000000}" name="TENDÊNCIA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29"/>
  <sheetViews>
    <sheetView showGridLines="0" tabSelected="1" zoomScale="90" zoomScaleNormal="90" workbookViewId="0">
      <selection activeCell="I2" sqref="I2"/>
    </sheetView>
  </sheetViews>
  <sheetFormatPr defaultRowHeight="21" customHeight="1" x14ac:dyDescent="0.2"/>
  <cols>
    <col min="1" max="1" width="1.42578125" style="2" customWidth="1"/>
    <col min="2" max="2" width="23.28515625" style="2" customWidth="1"/>
    <col min="3" max="13" width="12" style="2" customWidth="1"/>
    <col min="14" max="14" width="13.28515625" style="2" customWidth="1"/>
    <col min="15" max="15" width="22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37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7" t="s">
        <v>18</v>
      </c>
      <c r="C4" s="18" t="s">
        <v>19</v>
      </c>
      <c r="D4" s="18" t="s">
        <v>20</v>
      </c>
      <c r="E4" s="18" t="s">
        <v>32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36</v>
      </c>
      <c r="P4" s="18" t="s">
        <v>30</v>
      </c>
    </row>
    <row r="5" spans="1:16" s="6" customFormat="1" ht="21" customHeight="1" x14ac:dyDescent="0.2">
      <c r="A5" s="5"/>
      <c r="B5" s="8" t="s">
        <v>16</v>
      </c>
      <c r="C5" s="25">
        <f>tblRenda[[#Totals],[JAN]]-tblDespesas[[#Totals],[JAN]]</f>
        <v>1220</v>
      </c>
      <c r="D5" s="25">
        <f>tblRenda[[#Totals],[FEV]]-tblDespesas[[#Totals],[FEV]]</f>
        <v>1587</v>
      </c>
      <c r="E5" s="25">
        <f>tblRenda[[#Totals],[MAR]]-tblDespesas[[#Totals],[MAR]]</f>
        <v>1174</v>
      </c>
      <c r="F5" s="25">
        <f>tblRenda[[#Totals],[ABR]]-tblDespesas[[#Totals],[ABR]]</f>
        <v>1445</v>
      </c>
      <c r="G5" s="25">
        <f>tblRenda[[#Totals],[MAI]]-tblDespesas[[#Totals],[MAI]]</f>
        <v>1391</v>
      </c>
      <c r="H5" s="25">
        <f>tblRenda[[#Totals],[JUN]]-tblDespesas[[#Totals],[JUN]]</f>
        <v>1434</v>
      </c>
      <c r="I5" s="25">
        <f>tblRenda[[#Totals],[JUL]]-tblDespesas[[#Totals],[JUL]]</f>
        <v>1085</v>
      </c>
      <c r="J5" s="25">
        <f>tblRenda[[#Totals],[AGO]]-tblDespesas[[#Totals],[AGO]]</f>
        <v>1181</v>
      </c>
      <c r="K5" s="25">
        <f>tblRenda[[#Totals],[SET]]-tblDespesas[[#Totals],[SET]]</f>
        <v>1445</v>
      </c>
      <c r="L5" s="25">
        <f>tblRenda[[#Totals],[OUT]]-tblDespesas[[#Totals],[OUT]]</f>
        <v>1466</v>
      </c>
      <c r="M5" s="25">
        <f>tblRenda[[#Totals],[NOV]]-tblDespesas[[#Totals],[NOV]]</f>
        <v>0</v>
      </c>
      <c r="N5" s="25">
        <f>tblRenda[[#Totals],[DEZ]]-tblDespesas[[#Totals],[DEZ]]</f>
        <v>0</v>
      </c>
      <c r="O5" s="25">
        <f>tblRenda[[#Totals],[TOTAL NO ANO]]-tblDespesas[[#Totals],[TOTAL NO ANO]]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9" t="s">
        <v>33</v>
      </c>
      <c r="C7" s="21" t="s">
        <v>19</v>
      </c>
      <c r="D7" s="18" t="s">
        <v>20</v>
      </c>
      <c r="E7" s="18" t="s">
        <v>32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36</v>
      </c>
      <c r="P7" s="18" t="s">
        <v>30</v>
      </c>
    </row>
    <row r="8" spans="1:16" s="9" customFormat="1" ht="21" customHeight="1" x14ac:dyDescent="0.2">
      <c r="A8" s="7"/>
      <c r="B8" s="12" t="s">
        <v>10</v>
      </c>
      <c r="C8" s="22">
        <v>4000</v>
      </c>
      <c r="D8" s="22">
        <v>4410</v>
      </c>
      <c r="E8" s="22">
        <v>4019</v>
      </c>
      <c r="F8" s="22">
        <v>4263</v>
      </c>
      <c r="G8" s="22">
        <v>4123</v>
      </c>
      <c r="H8" s="22">
        <v>4308</v>
      </c>
      <c r="I8" s="22">
        <v>4162</v>
      </c>
      <c r="J8" s="22">
        <v>4165</v>
      </c>
      <c r="K8" s="22">
        <v>4248</v>
      </c>
      <c r="L8" s="22">
        <v>4324</v>
      </c>
      <c r="M8" s="22"/>
      <c r="N8" s="22"/>
      <c r="O8" s="22">
        <f>SUM(tblRenda[[#This Row],[JAN]:[DEZ]])</f>
        <v>42022</v>
      </c>
      <c r="P8" s="23"/>
    </row>
    <row r="9" spans="1:16" s="8" customFormat="1" ht="21" customHeight="1" x14ac:dyDescent="0.2">
      <c r="B9" s="12" t="s">
        <v>11</v>
      </c>
      <c r="C9" s="22">
        <v>275</v>
      </c>
      <c r="D9" s="22">
        <v>296</v>
      </c>
      <c r="E9" s="22">
        <v>251</v>
      </c>
      <c r="F9" s="22">
        <v>269</v>
      </c>
      <c r="G9" s="22">
        <v>252</v>
      </c>
      <c r="H9" s="22">
        <v>252</v>
      </c>
      <c r="I9" s="22">
        <v>262</v>
      </c>
      <c r="J9" s="22">
        <v>258</v>
      </c>
      <c r="K9" s="22">
        <v>296</v>
      </c>
      <c r="L9" s="22">
        <v>270</v>
      </c>
      <c r="M9" s="22"/>
      <c r="N9" s="22"/>
      <c r="O9" s="22">
        <f>SUM(tblRenda[[#This Row],[JAN]:[DEZ]])</f>
        <v>2681</v>
      </c>
      <c r="P9" s="23"/>
    </row>
    <row r="10" spans="1:16" s="9" customFormat="1" ht="21" customHeight="1" x14ac:dyDescent="0.2">
      <c r="A10" s="7"/>
      <c r="B10" s="12" t="s">
        <v>12</v>
      </c>
      <c r="C10" s="22">
        <v>500</v>
      </c>
      <c r="D10" s="22">
        <v>507</v>
      </c>
      <c r="E10" s="22">
        <v>551</v>
      </c>
      <c r="F10" s="22">
        <v>556</v>
      </c>
      <c r="G10" s="22">
        <v>588</v>
      </c>
      <c r="H10" s="22">
        <v>534</v>
      </c>
      <c r="I10" s="22">
        <v>533</v>
      </c>
      <c r="J10" s="22">
        <v>585</v>
      </c>
      <c r="K10" s="22">
        <v>560</v>
      </c>
      <c r="L10" s="22">
        <v>520</v>
      </c>
      <c r="M10" s="22"/>
      <c r="N10" s="22"/>
      <c r="O10" s="22">
        <f>SUM(tblRenda[[#This Row],[JAN]:[DEZ]])</f>
        <v>5434</v>
      </c>
      <c r="P10" s="23"/>
    </row>
    <row r="11" spans="1:16" ht="21" customHeight="1" x14ac:dyDescent="0.2">
      <c r="A11" s="1"/>
      <c r="B11" s="12" t="s">
        <v>38</v>
      </c>
      <c r="C11" s="26">
        <f>SUBTOTAL(109,tblRenda[JAN])</f>
        <v>4775</v>
      </c>
      <c r="D11" s="26">
        <f>SUBTOTAL(109,tblRenda[FEV])</f>
        <v>5213</v>
      </c>
      <c r="E11" s="26">
        <f>SUBTOTAL(109,tblRenda[MAR])</f>
        <v>4821</v>
      </c>
      <c r="F11" s="26">
        <f>SUBTOTAL(109,tblRenda[ABR])</f>
        <v>5088</v>
      </c>
      <c r="G11" s="26">
        <f>SUBTOTAL(109,tblRenda[MAI])</f>
        <v>4963</v>
      </c>
      <c r="H11" s="26">
        <f>SUBTOTAL(109,tblRenda[JUN])</f>
        <v>5094</v>
      </c>
      <c r="I11" s="26">
        <f>SUBTOTAL(109,tblRenda[JUL])</f>
        <v>4957</v>
      </c>
      <c r="J11" s="26">
        <f>SUBTOTAL(109,tblRenda[AGO])</f>
        <v>5008</v>
      </c>
      <c r="K11" s="26">
        <f>SUBTOTAL(109,tblRenda[SET])</f>
        <v>5104</v>
      </c>
      <c r="L11" s="26">
        <f>SUBTOTAL(109,tblRenda[OUT])</f>
        <v>5114</v>
      </c>
      <c r="M11" s="26">
        <f>SUBTOTAL(109,tblRenda[NOV])</f>
        <v>0</v>
      </c>
      <c r="N11" s="26">
        <f>SUBTOTAL(109,tblRenda[DEZ])</f>
        <v>0</v>
      </c>
      <c r="O11" s="26">
        <f>SUBTOTAL(109,tblRenda[TOTAL NO ANO])</f>
        <v>50137</v>
      </c>
      <c r="P11"/>
    </row>
    <row r="12" spans="1:16" ht="21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21" customHeight="1" x14ac:dyDescent="0.2">
      <c r="A13" s="1"/>
      <c r="B13" s="19" t="s">
        <v>34</v>
      </c>
      <c r="C13" s="18" t="s">
        <v>19</v>
      </c>
      <c r="D13" s="18" t="s">
        <v>20</v>
      </c>
      <c r="E13" s="18" t="s">
        <v>32</v>
      </c>
      <c r="F13" s="18" t="s">
        <v>21</v>
      </c>
      <c r="G13" s="18" t="s">
        <v>22</v>
      </c>
      <c r="H13" s="18" t="s">
        <v>23</v>
      </c>
      <c r="I13" s="18" t="s">
        <v>24</v>
      </c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  <c r="O13" s="18" t="s">
        <v>36</v>
      </c>
      <c r="P13" s="18" t="s">
        <v>30</v>
      </c>
    </row>
    <row r="14" spans="1:16" ht="21" customHeight="1" x14ac:dyDescent="0.2">
      <c r="A14" s="1"/>
      <c r="B14" s="12" t="s">
        <v>0</v>
      </c>
      <c r="C14" s="22">
        <v>1500</v>
      </c>
      <c r="D14" s="22">
        <v>1500</v>
      </c>
      <c r="E14" s="22">
        <v>1500</v>
      </c>
      <c r="F14" s="22">
        <v>1500</v>
      </c>
      <c r="G14" s="22">
        <v>1500</v>
      </c>
      <c r="H14" s="22">
        <v>1500</v>
      </c>
      <c r="I14" s="22">
        <v>1500</v>
      </c>
      <c r="J14" s="22">
        <v>1500</v>
      </c>
      <c r="K14" s="22">
        <v>1500</v>
      </c>
      <c r="L14" s="22">
        <v>1500</v>
      </c>
      <c r="M14" s="22"/>
      <c r="N14" s="22"/>
      <c r="O14" s="22">
        <f>SUM(tblDespesas[[#This Row],[JAN]:[DEZ]])</f>
        <v>15000</v>
      </c>
      <c r="P14" s="16"/>
    </row>
    <row r="15" spans="1:16" ht="21" customHeight="1" x14ac:dyDescent="0.2">
      <c r="A15" s="1"/>
      <c r="B15" s="12" t="s">
        <v>1</v>
      </c>
      <c r="C15" s="22">
        <v>250</v>
      </c>
      <c r="D15" s="22">
        <v>331</v>
      </c>
      <c r="E15" s="22">
        <v>299</v>
      </c>
      <c r="F15" s="22">
        <v>333</v>
      </c>
      <c r="G15" s="22">
        <v>324</v>
      </c>
      <c r="H15" s="22">
        <v>313</v>
      </c>
      <c r="I15" s="22">
        <v>338</v>
      </c>
      <c r="J15" s="22">
        <v>225</v>
      </c>
      <c r="K15" s="22">
        <v>258</v>
      </c>
      <c r="L15" s="22">
        <v>322</v>
      </c>
      <c r="M15" s="22"/>
      <c r="N15" s="22"/>
      <c r="O15" s="22">
        <f>SUM(tblDespesas[[#This Row],[JAN]:[DEZ]])</f>
        <v>2993</v>
      </c>
      <c r="P15" s="16"/>
    </row>
    <row r="16" spans="1:16" ht="21" customHeight="1" x14ac:dyDescent="0.2">
      <c r="A16" s="1"/>
      <c r="B16" s="12" t="s">
        <v>14</v>
      </c>
      <c r="C16" s="22">
        <v>345</v>
      </c>
      <c r="D16" s="22">
        <v>345</v>
      </c>
      <c r="E16" s="22">
        <v>345</v>
      </c>
      <c r="F16" s="22">
        <v>345</v>
      </c>
      <c r="G16" s="22">
        <v>345</v>
      </c>
      <c r="H16" s="22">
        <v>345</v>
      </c>
      <c r="I16" s="22">
        <v>345</v>
      </c>
      <c r="J16" s="22">
        <v>345</v>
      </c>
      <c r="K16" s="22">
        <v>345</v>
      </c>
      <c r="L16" s="22">
        <v>345</v>
      </c>
      <c r="M16" s="22"/>
      <c r="N16" s="22"/>
      <c r="O16" s="22">
        <f>SUM(tblDespesas[[#This Row],[JAN]:[DEZ]])</f>
        <v>3450</v>
      </c>
      <c r="P16" s="16"/>
    </row>
    <row r="17" spans="1:16" ht="21" customHeight="1" x14ac:dyDescent="0.2">
      <c r="A17" s="1"/>
      <c r="B17" s="12" t="s">
        <v>2</v>
      </c>
      <c r="C17" s="22">
        <v>120</v>
      </c>
      <c r="D17" s="22">
        <v>120</v>
      </c>
      <c r="E17" s="22">
        <v>120</v>
      </c>
      <c r="F17" s="22">
        <v>120</v>
      </c>
      <c r="G17" s="22">
        <v>120</v>
      </c>
      <c r="H17" s="22">
        <v>120</v>
      </c>
      <c r="I17" s="22">
        <v>120</v>
      </c>
      <c r="J17" s="22">
        <v>120</v>
      </c>
      <c r="K17" s="22">
        <v>120</v>
      </c>
      <c r="L17" s="22">
        <v>120</v>
      </c>
      <c r="M17" s="22"/>
      <c r="N17" s="22"/>
      <c r="O17" s="22">
        <f>SUM(tblDespesas[[#This Row],[JAN]:[DEZ]])</f>
        <v>1200</v>
      </c>
      <c r="P17" s="16"/>
    </row>
    <row r="18" spans="1:16" ht="21" customHeight="1" x14ac:dyDescent="0.2">
      <c r="A18" s="1"/>
      <c r="B18" s="12" t="s">
        <v>13</v>
      </c>
      <c r="C18" s="22">
        <v>50</v>
      </c>
      <c r="D18" s="22">
        <v>50</v>
      </c>
      <c r="E18" s="22">
        <v>50</v>
      </c>
      <c r="F18" s="22">
        <v>50</v>
      </c>
      <c r="G18" s="22">
        <v>50</v>
      </c>
      <c r="H18" s="22">
        <v>50</v>
      </c>
      <c r="I18" s="22">
        <v>50</v>
      </c>
      <c r="J18" s="22">
        <v>50</v>
      </c>
      <c r="K18" s="22">
        <v>50</v>
      </c>
      <c r="L18" s="22">
        <v>50</v>
      </c>
      <c r="M18" s="22"/>
      <c r="N18" s="22"/>
      <c r="O18" s="22">
        <f>SUM(tblDespesas[[#This Row],[JAN]:[DEZ]])</f>
        <v>500</v>
      </c>
      <c r="P18" s="16"/>
    </row>
    <row r="19" spans="1:16" ht="21" customHeight="1" x14ac:dyDescent="0.2">
      <c r="A19" s="1"/>
      <c r="B19" s="12" t="s">
        <v>15</v>
      </c>
      <c r="C19" s="22">
        <v>72</v>
      </c>
      <c r="D19" s="22">
        <v>70</v>
      </c>
      <c r="E19" s="22">
        <v>80</v>
      </c>
      <c r="F19" s="22">
        <v>70</v>
      </c>
      <c r="G19" s="22">
        <v>75</v>
      </c>
      <c r="H19" s="22">
        <v>80</v>
      </c>
      <c r="I19" s="22">
        <v>90</v>
      </c>
      <c r="J19" s="22">
        <v>73</v>
      </c>
      <c r="K19" s="22">
        <v>75</v>
      </c>
      <c r="L19" s="22">
        <v>70</v>
      </c>
      <c r="M19" s="22"/>
      <c r="N19" s="22"/>
      <c r="O19" s="22">
        <f>SUM(tblDespesas[[#This Row],[JAN]:[DEZ]])</f>
        <v>755</v>
      </c>
      <c r="P19" s="16"/>
    </row>
    <row r="20" spans="1:16" ht="21" customHeight="1" x14ac:dyDescent="0.2">
      <c r="A20" s="1"/>
      <c r="B20" s="12" t="s">
        <v>7</v>
      </c>
      <c r="C20" s="22">
        <v>60</v>
      </c>
      <c r="D20" s="22">
        <v>63</v>
      </c>
      <c r="E20" s="22">
        <v>65</v>
      </c>
      <c r="F20" s="22">
        <v>60</v>
      </c>
      <c r="G20" s="22">
        <v>65</v>
      </c>
      <c r="H20" s="22">
        <v>60</v>
      </c>
      <c r="I20" s="22">
        <v>63</v>
      </c>
      <c r="J20" s="22">
        <v>60</v>
      </c>
      <c r="K20" s="22">
        <v>63</v>
      </c>
      <c r="L20" s="22">
        <v>60</v>
      </c>
      <c r="M20" s="22"/>
      <c r="N20" s="22"/>
      <c r="O20" s="22">
        <f>SUM(tblDespesas[[#This Row],[JAN]:[DEZ]])</f>
        <v>619</v>
      </c>
      <c r="P20" s="16"/>
    </row>
    <row r="21" spans="1:16" ht="21" customHeight="1" x14ac:dyDescent="0.2">
      <c r="A21" s="1"/>
      <c r="B21" s="12" t="s">
        <v>8</v>
      </c>
      <c r="C21" s="22">
        <v>45</v>
      </c>
      <c r="D21" s="22">
        <v>45</v>
      </c>
      <c r="E21" s="22">
        <v>45</v>
      </c>
      <c r="F21" s="22">
        <v>45</v>
      </c>
      <c r="G21" s="22">
        <v>45</v>
      </c>
      <c r="H21" s="22">
        <v>45</v>
      </c>
      <c r="I21" s="22">
        <v>45</v>
      </c>
      <c r="J21" s="22">
        <v>45</v>
      </c>
      <c r="K21" s="22">
        <v>45</v>
      </c>
      <c r="L21" s="22">
        <v>45</v>
      </c>
      <c r="M21" s="22"/>
      <c r="N21" s="22"/>
      <c r="O21" s="22">
        <f>SUM(tblDespesas[[#This Row],[JAN]:[DEZ]])</f>
        <v>450</v>
      </c>
      <c r="P21" s="16"/>
    </row>
    <row r="22" spans="1:16" ht="21" customHeight="1" x14ac:dyDescent="0.2">
      <c r="A22" s="1"/>
      <c r="B22" s="12" t="s">
        <v>3</v>
      </c>
      <c r="C22" s="22">
        <v>155</v>
      </c>
      <c r="D22" s="22">
        <v>155</v>
      </c>
      <c r="E22" s="22">
        <v>158</v>
      </c>
      <c r="F22" s="22">
        <v>160</v>
      </c>
      <c r="G22" s="22">
        <v>165</v>
      </c>
      <c r="H22" s="22">
        <v>200</v>
      </c>
      <c r="I22" s="22">
        <v>340</v>
      </c>
      <c r="J22" s="22">
        <v>350</v>
      </c>
      <c r="K22" s="22">
        <v>240</v>
      </c>
      <c r="L22" s="22">
        <v>180</v>
      </c>
      <c r="M22" s="22"/>
      <c r="N22" s="22"/>
      <c r="O22" s="22">
        <f>SUM(tblDespesas[[#This Row],[JAN]:[DEZ]])</f>
        <v>2103</v>
      </c>
      <c r="P22" s="16"/>
    </row>
    <row r="23" spans="1:16" ht="21" customHeight="1" x14ac:dyDescent="0.2">
      <c r="A23" s="1"/>
      <c r="B23" s="12" t="s">
        <v>4</v>
      </c>
      <c r="C23" s="22">
        <v>35</v>
      </c>
      <c r="D23" s="22">
        <v>35</v>
      </c>
      <c r="E23" s="22">
        <v>37</v>
      </c>
      <c r="F23" s="22">
        <v>39</v>
      </c>
      <c r="G23" s="22">
        <v>45</v>
      </c>
      <c r="H23" s="22">
        <v>42</v>
      </c>
      <c r="I23" s="22">
        <v>42</v>
      </c>
      <c r="J23" s="22">
        <v>36</v>
      </c>
      <c r="K23" s="22">
        <v>38</v>
      </c>
      <c r="L23" s="22">
        <v>40</v>
      </c>
      <c r="M23" s="22"/>
      <c r="N23" s="22"/>
      <c r="O23" s="22">
        <f>SUM(tblDespesas[[#This Row],[JAN]:[DEZ]])</f>
        <v>389</v>
      </c>
      <c r="P23" s="16"/>
    </row>
    <row r="24" spans="1:16" ht="21" customHeight="1" x14ac:dyDescent="0.2">
      <c r="A24" s="1"/>
      <c r="B24" s="12" t="s">
        <v>5</v>
      </c>
      <c r="C24" s="22">
        <v>50</v>
      </c>
      <c r="D24" s="22">
        <v>45</v>
      </c>
      <c r="E24" s="22">
        <v>40</v>
      </c>
      <c r="F24" s="22">
        <v>40</v>
      </c>
      <c r="G24" s="22">
        <v>42</v>
      </c>
      <c r="H24" s="22">
        <v>50</v>
      </c>
      <c r="I24" s="22">
        <v>55</v>
      </c>
      <c r="J24" s="22">
        <v>40</v>
      </c>
      <c r="K24" s="22">
        <v>43</v>
      </c>
      <c r="L24" s="22">
        <v>30</v>
      </c>
      <c r="M24" s="22"/>
      <c r="N24" s="22"/>
      <c r="O24" s="22">
        <f>SUM(tblDespesas[[#This Row],[JAN]:[DEZ]])</f>
        <v>435</v>
      </c>
      <c r="P24" s="16"/>
    </row>
    <row r="25" spans="1:16" ht="21" customHeight="1" x14ac:dyDescent="0.2">
      <c r="A25" s="1"/>
      <c r="B25" s="12" t="s">
        <v>9</v>
      </c>
      <c r="C25" s="22">
        <v>123</v>
      </c>
      <c r="D25" s="22">
        <v>92</v>
      </c>
      <c r="E25" s="22">
        <v>58</v>
      </c>
      <c r="F25" s="22">
        <v>131</v>
      </c>
      <c r="G25" s="22">
        <v>46</v>
      </c>
      <c r="H25" s="22">
        <v>105</v>
      </c>
      <c r="I25" s="22">
        <v>84</v>
      </c>
      <c r="J25" s="22">
        <v>108</v>
      </c>
      <c r="K25" s="22">
        <v>132</v>
      </c>
      <c r="L25" s="22">
        <v>136</v>
      </c>
      <c r="M25" s="22"/>
      <c r="N25" s="22"/>
      <c r="O25" s="22">
        <f>SUM(tblDespesas[[#This Row],[JAN]:[DEZ]])</f>
        <v>1015</v>
      </c>
      <c r="P25" s="16"/>
    </row>
    <row r="26" spans="1:16" customFormat="1" ht="21" customHeight="1" x14ac:dyDescent="0.2">
      <c r="B26" s="12" t="s">
        <v>6</v>
      </c>
      <c r="C26" s="22">
        <v>550</v>
      </c>
      <c r="D26" s="22">
        <v>550</v>
      </c>
      <c r="E26" s="22">
        <v>550</v>
      </c>
      <c r="F26" s="22">
        <v>550</v>
      </c>
      <c r="G26" s="22">
        <v>550</v>
      </c>
      <c r="H26" s="22">
        <v>550</v>
      </c>
      <c r="I26" s="22">
        <v>550</v>
      </c>
      <c r="J26" s="22">
        <v>550</v>
      </c>
      <c r="K26" s="22">
        <v>550</v>
      </c>
      <c r="L26" s="22">
        <v>550</v>
      </c>
      <c r="M26" s="22"/>
      <c r="N26" s="22"/>
      <c r="O26" s="22">
        <f>SUM(tblDespesas[[#This Row],[JAN]:[DEZ]])</f>
        <v>5500</v>
      </c>
      <c r="P26" s="16"/>
    </row>
    <row r="27" spans="1:16" ht="21" customHeight="1" x14ac:dyDescent="0.2">
      <c r="A27" s="1"/>
      <c r="B27" s="12" t="s">
        <v>17</v>
      </c>
      <c r="C27" s="22">
        <v>200</v>
      </c>
      <c r="D27" s="22">
        <v>225</v>
      </c>
      <c r="E27" s="22">
        <v>300</v>
      </c>
      <c r="F27" s="22">
        <v>200</v>
      </c>
      <c r="G27" s="22">
        <v>200</v>
      </c>
      <c r="H27" s="22">
        <v>200</v>
      </c>
      <c r="I27" s="22">
        <v>250</v>
      </c>
      <c r="J27" s="22">
        <v>325</v>
      </c>
      <c r="K27" s="22">
        <v>200</v>
      </c>
      <c r="L27" s="22">
        <v>200</v>
      </c>
      <c r="M27" s="22"/>
      <c r="N27" s="22"/>
      <c r="O27" s="22">
        <f>SUM(tblDespesas[[#This Row],[JAN]:[DEZ]])</f>
        <v>2300</v>
      </c>
      <c r="P27" s="16"/>
    </row>
    <row r="28" spans="1:16" ht="21" customHeight="1" x14ac:dyDescent="0.2">
      <c r="B28" s="12" t="s">
        <v>35</v>
      </c>
      <c r="C28" s="27">
        <f>SUBTOTAL(109,tblDespesas[JAN])</f>
        <v>3555</v>
      </c>
      <c r="D28" s="27">
        <f>SUBTOTAL(109,tblDespesas[FEV])</f>
        <v>3626</v>
      </c>
      <c r="E28" s="27">
        <f>SUBTOTAL(109,tblDespesas[MAR])</f>
        <v>3647</v>
      </c>
      <c r="F28" s="27">
        <f>SUBTOTAL(109,tblDespesas[ABR])</f>
        <v>3643</v>
      </c>
      <c r="G28" s="27">
        <f>SUBTOTAL(109,tblDespesas[MAI])</f>
        <v>3572</v>
      </c>
      <c r="H28" s="27">
        <f>SUBTOTAL(109,tblDespesas[JUN])</f>
        <v>3660</v>
      </c>
      <c r="I28" s="27">
        <f>SUBTOTAL(109,tblDespesas[JUL])</f>
        <v>3872</v>
      </c>
      <c r="J28" s="27">
        <f>SUBTOTAL(109,tblDespesas[AGO])</f>
        <v>3827</v>
      </c>
      <c r="K28" s="27">
        <f>SUBTOTAL(109,tblDespesas[SET])</f>
        <v>3659</v>
      </c>
      <c r="L28" s="27">
        <f>SUBTOTAL(109,tblDespesas[OUT])</f>
        <v>3648</v>
      </c>
      <c r="M28" s="27">
        <f>SUBTOTAL(109,tblDespesas[NOV])</f>
        <v>0</v>
      </c>
      <c r="N28" s="27">
        <f>SUBTOTAL(109,tblDespesas[DEZ])</f>
        <v>0</v>
      </c>
      <c r="O28" s="27">
        <f>SUBTOTAL(109,tblDespesas[TOTAL NO ANO])</f>
        <v>36709</v>
      </c>
      <c r="P28" s="24"/>
    </row>
    <row r="29" spans="1:16" ht="21" customHeight="1" x14ac:dyDescent="0.2">
      <c r="B29" s="1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5"/>
    </row>
  </sheetData>
  <mergeCells count="1">
    <mergeCell ref="B12:P12"/>
  </mergeCells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5000000}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theme="7"/>
          <x14:colorLow rgb="FFD00000"/>
          <x14:sparklines>
            <x14:sparkline>
              <xm:f>'Orçamento familiar'!C8:N8</xm:f>
              <xm:sqref>P8</xm:sqref>
            </x14:sparkline>
            <x14:sparkline>
              <xm:f>'Orçamento familiar'!C9:N9</xm:f>
              <xm:sqref>P9</xm:sqref>
            </x14:sparkline>
            <x14:sparkline>
              <xm:f>'Orçamento familiar'!C10:N10</xm:f>
              <xm:sqref>P10</xm:sqref>
            </x14:sparkline>
          </x14:sparklines>
        </x14:sparklineGroup>
        <x14:sparklineGroup type="column" displayEmptyCellsAs="gap" high="1" xr2:uid="{00000000-0003-0000-0000-000004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'Orçamento familiar'!C5:N5</xm:f>
              <xm:sqref>P5</xm:sqref>
            </x14:sparkline>
          </x14:sparklines>
        </x14:sparklineGroup>
        <x14:sparklineGroup type="column" displayEmptyCellsAs="gap" high="1" low="1" xr2:uid="{00000000-0003-0000-0000-000003000000}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'[1]Family Budget'!C28:N28</xm:f>
              <xm:sqref>P29</xm:sqref>
            </x14:sparkline>
          </x14:sparklines>
        </x14:sparklineGroup>
        <x14:sparklineGroup displayEmptyCellsAs="gap" markers="1" high="1" low="1" negative="1" xr2:uid="{00000000-0003-0000-0000-000002000000}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theme="5"/>
          <x14:colorLow rgb="FFFF0000"/>
          <x14:sparklines>
            <x14:sparkline>
              <xm:f>'Orçamento familiar'!C14:N14</xm:f>
              <xm:sqref>P14</xm:sqref>
            </x14:sparkline>
            <x14:sparkline>
              <xm:f>'Orçamento familiar'!C15:N15</xm:f>
              <xm:sqref>P15</xm:sqref>
            </x14:sparkline>
            <x14:sparkline>
              <xm:f>'Orçamento familiar'!C16:N16</xm:f>
              <xm:sqref>P16</xm:sqref>
            </x14:sparkline>
            <x14:sparkline>
              <xm:f>'Orçamento familiar'!C17:N17</xm:f>
              <xm:sqref>P17</xm:sqref>
            </x14:sparkline>
            <x14:sparkline>
              <xm:f>'Orçamento familiar'!C18:N18</xm:f>
              <xm:sqref>P18</xm:sqref>
            </x14:sparkline>
            <x14:sparkline>
              <xm:f>'Orçamento familiar'!C19:N19</xm:f>
              <xm:sqref>P19</xm:sqref>
            </x14:sparkline>
            <x14:sparkline>
              <xm:f>'Orçamento familiar'!C20:N20</xm:f>
              <xm:sqref>P20</xm:sqref>
            </x14:sparkline>
            <x14:sparkline>
              <xm:f>'Orçamento familiar'!C21:N21</xm:f>
              <xm:sqref>P21</xm:sqref>
            </x14:sparkline>
            <x14:sparkline>
              <xm:f>'Orçamento familiar'!C22:N22</xm:f>
              <xm:sqref>P22</xm:sqref>
            </x14:sparkline>
            <x14:sparkline>
              <xm:f>'Orçamento familiar'!C23:N23</xm:f>
              <xm:sqref>P23</xm:sqref>
            </x14:sparkline>
            <x14:sparkline>
              <xm:f>'Orçamento familiar'!C24:N24</xm:f>
              <xm:sqref>P24</xm:sqref>
            </x14:sparkline>
            <x14:sparkline>
              <xm:f>'Orçamento familiar'!C25:N25</xm:f>
              <xm:sqref>P25</xm:sqref>
            </x14:sparkline>
            <x14:sparkline>
              <xm:f>'Orçamento familiar'!C26:N26</xm:f>
              <xm:sqref>P26</xm:sqref>
            </x14:sparkline>
            <x14:sparkline>
              <xm:f>'Orçamento familiar'!C27:N27</xm:f>
              <xm:sqref>P27</xm:sqref>
            </x14:sparkline>
          </x14:sparklines>
        </x14:sparklineGroup>
        <x14:sparklineGroup type="column" displayEmptyCellsAs="gap" high="1" xr2:uid="{00000000-0003-0000-0000-000001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'Orçamento familiar'!C11:N11</xm:f>
              <xm:sqref>P11</xm:sqref>
            </x14:sparkline>
          </x14:sparklines>
        </x14:sparklineGroup>
        <x14:sparklineGroup type="column" displayEmptyCellsAs="gap" high="1" xr2:uid="{00000000-0003-0000-0000-000000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'Orçamento familiar'!C28:N28</xm:f>
              <xm:sqref>P28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845871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2012-06-28T22:26:37+00:00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452460</Value>
    </PublishStatusLookup>
    <APAuthor xmlns="e5d022ff-4ce9-4922-b5a4-f245e35e2aac">
      <UserInfo>
        <DisplayName/>
        <AccountId>2566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 xsi:nil="true"/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false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TP102929965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9215FA73-6F34-4633-8283-B665E977A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022ff-4ce9-4922-b5a4-f245e35e2a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A15C1-3827-4217-A448-03C920E3BB2F}">
  <ds:schemaRefs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e5d022ff-4ce9-4922-b5a4-f245e35e2aa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familiar</vt:lpstr>
      <vt:lpstr>AnoOrçamento</vt:lpstr>
      <vt:lpstr>'Orçamento familiar'!Imprimir_Títulos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2019-11-01T18:17:30Z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