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saboia\Dicas\39\"/>
    </mc:Choice>
  </mc:AlternateContent>
  <xr:revisionPtr revIDLastSave="0" documentId="8_{61300B2F-F593-44B0-9C60-CD24F72CC19B}" xr6:coauthVersionLast="45" xr6:coauthVersionMax="45" xr10:uidLastSave="{00000000-0000-0000-0000-000000000000}"/>
  <bookViews>
    <workbookView xWindow="-120" yWindow="-120" windowWidth="20730" windowHeight="11310" tabRatio="783" activeTab="3" xr2:uid="{00000000-000D-0000-FFFF-FFFF00000000}"/>
  </bookViews>
  <sheets>
    <sheet name="Lista de aulas" sheetId="1" r:id="rId1"/>
    <sheet name="Prazos" sheetId="2" r:id="rId2"/>
    <sheet name="Cronograma semanal" sheetId="7" r:id="rId3"/>
    <sheet name="Calendário semestral" sheetId="3" r:id="rId4"/>
  </sheets>
  <definedNames>
    <definedName name="_xlnm.Print_Area" localSheetId="3">'Calendário semestral'!$A$1:$R$17</definedName>
    <definedName name="_xlnm.Print_Area" localSheetId="2">'Cronograma semanal'!$A$1:$E$9</definedName>
    <definedName name="_xlnm.Print_Area" localSheetId="0">'Lista de aulas'!$A$1:$K$9</definedName>
    <definedName name="_xlnm.Print_Area" localSheetId="1">Prazos!$A$1:$H$9</definedName>
    <definedName name="Área_Impressão_Calendário">OFFSET('Cronograma semanal'!$B$2:$D498,,,COUNTA('Cronograma semanal'!$D:$D))</definedName>
    <definedName name="ColumnTitleRegion1..H9.4">'Calendário semestral'!$B$3</definedName>
    <definedName name="ColumnTitleRegion2..P9.4">'Calendário semestral'!$J$3</definedName>
    <definedName name="ColumnTitleRegion3..H17.4">'Calendário semestral'!$B$11</definedName>
    <definedName name="ColumnTitleRegion4..P17.4">'Calendário semestral'!$J$11</definedName>
    <definedName name="ColumnTitleRegion5..R4.4">'Calendário semestral'!$R$3</definedName>
    <definedName name="ColumnTitleRegion6..R6.4">'Calendário semestral'!$R$5</definedName>
    <definedName name="ColumnTitleRegion7..R8.4">'Calendário semestral'!$R$7</definedName>
    <definedName name="CronogramaAno">'Calendário semestral'!$R$4</definedName>
    <definedName name="CronogramaSemestre">'Calendário semestral'!$R$2</definedName>
    <definedName name="DiasdaSemana">TabelaListaAula[DIA]</definedName>
    <definedName name="FimCronograma">'Calendário semestral'!$R$8</definedName>
    <definedName name="InícioCronograma">'Calendário semestral'!$R$6</definedName>
    <definedName name="ListaAula">TabelaListaAula[ID DO CURSO]</definedName>
    <definedName name="Título1">TabelaListaAula[[#Headers],[ID DO CURSO]]</definedName>
    <definedName name="Título2">Trabalho[[#Headers],[ID DO CURSO]]</definedName>
    <definedName name="Título3">'Cronograma semanal'!$B$2</definedName>
    <definedName name="_xlnm.Print_Titles" localSheetId="2">'Cronograma semanal'!$2:$2</definedName>
    <definedName name="_xlnm.Print_Titles" localSheetId="0">'Lista de aulas'!$2:$2</definedName>
    <definedName name="_xlnm.Print_Titles" localSheetId="1">Prazos!$2:$2</definedName>
  </definedNames>
  <calcPr calcId="191029"/>
  <pivotCaches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M10" i="3" l="1"/>
  <c r="L10" i="3"/>
  <c r="E10" i="3"/>
  <c r="D10" i="3"/>
  <c r="M2" i="3"/>
  <c r="L2" i="3"/>
  <c r="D2" i="3"/>
  <c r="E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<sst xmlns="http://schemas.openxmlformats.org/spreadsheetml/2006/main" count="123" uniqueCount="49">
  <si>
    <t>LISTA DE AULAS</t>
  </si>
  <si>
    <t>ID DO CURSO</t>
  </si>
  <si>
    <t>CS 120</t>
  </si>
  <si>
    <t>WR 121</t>
  </si>
  <si>
    <t>SP 111</t>
  </si>
  <si>
    <t>PSY 101</t>
  </si>
  <si>
    <t>NOME</t>
  </si>
  <si>
    <t>Introdução a Aplicativos de Computador</t>
  </si>
  <si>
    <t>Composição Escrita</t>
  </si>
  <si>
    <t>Oratória</t>
  </si>
  <si>
    <t>Psicologia Básica</t>
  </si>
  <si>
    <t>INSTRUTOR</t>
  </si>
  <si>
    <t>Instrutor 1</t>
  </si>
  <si>
    <t>Instrutor 2</t>
  </si>
  <si>
    <t>Instrutor 3</t>
  </si>
  <si>
    <t>Instrutor 4</t>
  </si>
  <si>
    <t>DIA</t>
  </si>
  <si>
    <t>Segunda-feira</t>
  </si>
  <si>
    <t>Quarta-feira</t>
  </si>
  <si>
    <t>Terça-feira</t>
  </si>
  <si>
    <t>Quinta</t>
  </si>
  <si>
    <t>Segunda</t>
  </si>
  <si>
    <t>Quarta</t>
  </si>
  <si>
    <t>Sexta-feira</t>
  </si>
  <si>
    <t>ANO</t>
  </si>
  <si>
    <t>SEMESTRE</t>
  </si>
  <si>
    <t>Primavera</t>
  </si>
  <si>
    <t>INÍCIO</t>
  </si>
  <si>
    <t>TÉRMINO</t>
  </si>
  <si>
    <t>DURAÇÃO</t>
  </si>
  <si>
    <t>PRAZOS</t>
  </si>
  <si>
    <t>DESCRIÇÃO DO ITEM</t>
  </si>
  <si>
    <t>Questionário n° 1</t>
  </si>
  <si>
    <t>Atribuição nº 2</t>
  </si>
  <si>
    <t>Atribuição nº 3</t>
  </si>
  <si>
    <t>Apresentação nº 1</t>
  </si>
  <si>
    <t>Papel</t>
  </si>
  <si>
    <t>DATA DE PAGAMENTO</t>
  </si>
  <si>
    <t>AGENDA SEMANAL</t>
  </si>
  <si>
    <t>CALENDÁRIO SEMESTRAL</t>
  </si>
  <si>
    <t>DOM</t>
  </si>
  <si>
    <t>SEG</t>
  </si>
  <si>
    <t>TER</t>
  </si>
  <si>
    <t>QUA</t>
  </si>
  <si>
    <t>QUI</t>
  </si>
  <si>
    <t>SEX</t>
  </si>
  <si>
    <t>SÁB</t>
  </si>
  <si>
    <t>DATA DE INÍCIO</t>
  </si>
  <si>
    <t>DATA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</si>
</sst>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0" fillId="0" borderId="0" xfId="0" applyNumberForma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pivotButton="1">
      <alignment vertical="center" wrapText="1"/>
    </xf>
    <xf numFmtId="168" fontId="0" fillId="0" borderId="0" xfId="0" applyNumberFormat="1" applyAlignment="1">
      <alignment horizontal="right" vertical="center" wrapText="1" indent="1"/>
    </xf>
    <xf numFmtId="168" fontId="0" fillId="0" borderId="0" xfId="0" applyNumberFormat="1" applyAlignment="1">
      <alignment horizontal="left" vertical="center"/>
    </xf>
    <xf numFmtId="0" fontId="0" fillId="0" borderId="0" xfId="0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Data" xfId="12" xr:uid="{00000000-0005-0000-0000-000004000000}"/>
    <cellStyle name="Hora" xfId="13" xr:uid="{00000000-0005-0000-0000-00000C000000}"/>
    <cellStyle name="Moeda" xfId="8" builtinId="4" customBuiltin="1"/>
    <cellStyle name="Moeda [0]" xfId="9" builtinId="7" customBuiltin="1"/>
    <cellStyle name="Normal" xfId="0" builtinId="0" customBuiltin="1"/>
    <cellStyle name="Nota" xfId="11" builtinId="10" customBuiltin="1"/>
    <cellStyle name="Porcentagem" xfId="10" builtinId="5" customBuiltin="1"/>
    <cellStyle name="Separador de milhares [0]" xfId="7" builtinId="6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Vírgula" xfId="6" builtinId="3" customBuiltin="1"/>
  </cellStyles>
  <dxfs count="49">
    <dxf>
      <alignment horizontal="right"/>
    </dxf>
    <dxf>
      <alignment indent="1"/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indent="1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O Semestre em um piscar de olhos" defaultPivotStyle="PivotStyleLight16">
    <tableStyle name="EstiloTabelaDinâmicaClara2 2" table="0" count="5" xr9:uid="{00000000-0011-0000-FFFF-FFFF00000000}">
      <tableStyleElement type="wholeTable" dxfId="48"/>
      <tableStyleElement type="headerRow" dxfId="47"/>
      <tableStyleElement type="totalRow" dxfId="46"/>
      <tableStyleElement type="firstRowSubheading" dxfId="45"/>
      <tableStyleElement type="thirdRowSubheading" dxfId="44"/>
    </tableStyle>
    <tableStyle name="O Semestre em um piscar de olhos" pivot="0" count="3" xr9:uid="{00000000-0011-0000-FFFF-FFFF01000000}">
      <tableStyleElement type="wholeTable" dxfId="43"/>
      <tableStyleElement type="headerRow" dxfId="42"/>
      <tableStyleElement type="firstRowStripe" dxfId="41"/>
    </tableStyle>
    <tableStyle name="O Semestre em um piscar de olhos na Tabela Dinâmica 2" table="0" count="2" xr9:uid="{00000000-0011-0000-FFFF-FFFF02000000}">
      <tableStyleElement type="wholeTable" dxfId="40"/>
      <tableStyleElement type="headerRow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tângu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DICA DE LISTA DE AULAS: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Digite suas aulas particulares nesta tabela. A duração da Aula é atualizada automaticamente.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tângu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DICA DE ENTRADA DE DADOS DE TRABALHO: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Selecione um ID de Curso.</a:t>
          </a:r>
          <a:r>
            <a:rPr lang="pt-br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O Nome do Curso é preenchido automaticamente.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Depois de atualizar a Planilha da Lista de Aulas, Atualize a Agenda Semanal para ver as alterações.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371475</xdr:rowOff>
    </xdr:to>
    <xdr:sp macro="" textlink="">
      <xdr:nvSpPr>
        <xdr:cNvPr id="2" name="Retângu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72150" y="92392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DICA DE AGENDA SEMANAL: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Para atualizar a sua agenda semanal, Atualize a agenda.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tângu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br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DICA DE CALENDÁRIO SEMESTRAL: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Digite o Ano, a Data de Início e a Data de Término para exibir um cronograma de quatro meses.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t-br" sz="1100" b="0" i="1">
              <a:ln>
                <a:noFill/>
              </a:ln>
              <a:solidFill>
                <a:schemeClr val="tx1"/>
              </a:solidFill>
            </a:rPr>
            <a:t>Os Dias com prazos finais são exibidos em vermelho.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z Domingues Filho - VOT" refreshedDate="43845.425397222221" createdVersion="5" refreshedVersion="6" minRefreshableVersion="3" recordCount="7" xr:uid="{00000000-000A-0000-FFFF-FFFF00000000}">
  <cacheSource type="worksheet">
    <worksheetSource name="TabelaListaAula"/>
  </cacheSource>
  <cacheFields count="9">
    <cacheField name="ID DO CURSO" numFmtId="0">
      <sharedItems/>
    </cacheField>
    <cacheField name="NOME" numFmtId="0">
      <sharedItems count="4">
        <s v="Introdução a Aplicativos de Computador"/>
        <s v="Composição Escrita"/>
        <s v="Oratória"/>
        <s v="Psicologia Básica"/>
      </sharedItems>
    </cacheField>
    <cacheField name="INSTRUTOR" numFmtId="0">
      <sharedItems/>
    </cacheField>
    <cacheField name="DIA" numFmtId="0">
      <sharedItems count="7">
        <s v="Segunda-feira"/>
        <s v="Quarta-feira"/>
        <s v="Terça-feira"/>
        <s v="Quinta"/>
        <s v="Segunda"/>
        <s v="Quarta"/>
        <s v="Sexta-feira"/>
      </sharedItems>
    </cacheField>
    <cacheField name="ANO" numFmtId="0">
      <sharedItems containsSemiMixedTypes="0" containsString="0" containsNumber="1" containsInteger="1" minValue="2020" maxValue="2020"/>
    </cacheField>
    <cacheField name="SEMESTRE" numFmtId="0">
      <sharedItems/>
    </cacheField>
    <cacheField name="INÍCIO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TÉRMINO" numFmtId="168">
      <sharedItems containsSemiMixedTypes="0" containsNonDate="0" containsDate="1" containsString="0" minDate="1899-12-30T11:00:00" maxDate="1899-12-30T15:30:00"/>
    </cacheField>
    <cacheField name="DURAÇÃO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Instrutor 1"/>
    <x v="0"/>
    <n v="2020"/>
    <s v="Primavera"/>
    <x v="0"/>
    <d v="1899-12-30T15:30:00"/>
    <d v="1899-12-30T01:30:00"/>
  </r>
  <r>
    <s v="CS 120"/>
    <x v="0"/>
    <s v="Instrutor 1"/>
    <x v="1"/>
    <n v="2020"/>
    <s v="Primavera"/>
    <x v="0"/>
    <d v="1899-12-30T15:30:00"/>
    <d v="1899-12-30T01:30:00"/>
  </r>
  <r>
    <s v="WR 121"/>
    <x v="1"/>
    <s v="Instrutor 2"/>
    <x v="2"/>
    <n v="2020"/>
    <s v="Primavera"/>
    <x v="1"/>
    <d v="1899-12-30T11:30:00"/>
    <d v="1899-12-30T01:30:00"/>
  </r>
  <r>
    <s v="WR 121"/>
    <x v="1"/>
    <s v="Instrutor 2"/>
    <x v="3"/>
    <n v="2020"/>
    <s v="Primavera"/>
    <x v="1"/>
    <d v="1899-12-30T11:30:00"/>
    <d v="1899-12-30T01:30:00"/>
  </r>
  <r>
    <s v="SP 111"/>
    <x v="2"/>
    <s v="Instrutor 3"/>
    <x v="4"/>
    <n v="2020"/>
    <s v="Primavera"/>
    <x v="2"/>
    <d v="1899-12-30T12:00:00"/>
    <d v="1899-12-30T01:00:00"/>
  </r>
  <r>
    <s v="SP 111"/>
    <x v="2"/>
    <s v="Instrutor 3"/>
    <x v="5"/>
    <n v="2020"/>
    <s v="Primavera"/>
    <x v="2"/>
    <d v="1899-12-30T12:00:00"/>
    <d v="1899-12-30T01:00:00"/>
  </r>
  <r>
    <s v="PSY 101"/>
    <x v="3"/>
    <s v="Instrutor 4"/>
    <x v="6"/>
    <n v="2020"/>
    <s v="Primaver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latórioCronogramaSemanal" cacheId="5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1"/>
        <item x="6"/>
        <item x="5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9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2"/>
      <x v="1"/>
    </i>
    <i>
      <x v="1"/>
      <x/>
      <x/>
    </i>
    <i>
      <x v="2"/>
      <x v="2"/>
      <x v="1"/>
    </i>
    <i>
      <x v="3"/>
      <x/>
      <x v="3"/>
    </i>
    <i>
      <x v="4"/>
      <x v="1"/>
      <x v="2"/>
    </i>
    <i>
      <x v="5"/>
      <x/>
      <x/>
    </i>
    <i>
      <x v="6"/>
      <x v="1"/>
      <x v="2"/>
    </i>
  </rowItems>
  <colItems count="1">
    <i/>
  </colItems>
  <formats count="2">
    <format dxfId="7">
      <pivotArea dataOnly="0" labelOnly="1" outline="0" fieldPosition="0">
        <references count="1">
          <reference field="6" count="0"/>
        </references>
      </pivotArea>
    </format>
    <format dxfId="6">
      <pivotArea dataOnly="0" labelOnly="1" outline="0" fieldPosition="0">
        <references count="1">
          <reference field="6" count="0"/>
        </references>
      </pivotArea>
    </format>
  </formats>
  <pivotTableStyleInfo name="O Semestre em um piscar de olhos na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de aulas e horas de início por di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ListaAula" displayName="TabelaListaAula" ref="B2:J9" dataDxfId="38" dataCellStyle="Normal">
  <tableColumns count="9">
    <tableColumn id="1" xr3:uid="{00000000-0010-0000-0000-000001000000}" name="ID DO CURSO" totalsRowLabel="Total" dataDxfId="37" totalsRowDxfId="36" dataCellStyle="Normal"/>
    <tableColumn id="2" xr3:uid="{00000000-0010-0000-0000-000002000000}" name="NOME" dataDxfId="35" totalsRowDxfId="34" dataCellStyle="Normal"/>
    <tableColumn id="3" xr3:uid="{00000000-0010-0000-0000-000003000000}" name="INSTRUTOR" dataDxfId="33" totalsRowDxfId="32" dataCellStyle="Normal"/>
    <tableColumn id="4" xr3:uid="{00000000-0010-0000-0000-000004000000}" name="DIA" dataDxfId="31" totalsRowDxfId="30" dataCellStyle="Normal"/>
    <tableColumn id="5" xr3:uid="{00000000-0010-0000-0000-000005000000}" name="ANO" dataDxfId="29" totalsRowDxfId="28" dataCellStyle="Normal">
      <calculatedColumnFormula>YEAR(TODAY())</calculatedColumnFormula>
    </tableColumn>
    <tableColumn id="6" xr3:uid="{00000000-0010-0000-0000-000006000000}" name="SEMESTRE" dataDxfId="27" totalsRowDxfId="26" dataCellStyle="Normal"/>
    <tableColumn id="7" xr3:uid="{00000000-0010-0000-0000-000007000000}" name="INÍCIO" dataDxfId="25" totalsRowDxfId="24"/>
    <tableColumn id="8" xr3:uid="{00000000-0010-0000-0000-000008000000}" name="TÉRMINO" dataDxfId="23" totalsRowDxfId="22"/>
    <tableColumn id="9" xr3:uid="{00000000-0010-0000-0000-000009000000}" name="DURAÇÃO" totalsRowFunction="count" dataDxfId="21" totalsRowDxfId="20" dataCellStyle="Normal">
      <calculatedColumnFormula>IF(AND(ISNUMBER(TabelaListaAula[[#This Row],[TÉRMINO]]),ISNUMBER(TabelaListaAula[[#This Row],[INÍCIO]])),TabelaListaAula[[#This Row],[TÉRMINO]]-TabelaListaAula[[#This Row],[INÍCIO]],"")</calculatedColumnFormula>
    </tableColumn>
  </tableColumns>
  <tableStyleInfo name="O Semestre em um piscar de olhos" showFirstColumn="0" showLastColumn="0" showRowStripes="1" showColumnStripes="0"/>
  <extLst>
    <ext xmlns:x14="http://schemas.microsoft.com/office/spreadsheetml/2009/9/main" uri="{504A1905-F514-4f6f-8877-14C23A59335A}">
      <x14:table altTextSummary="Insira a ID do curso, nome do Curso, nome do Instrutor, Dia, Ano, Hora de Início e Término. Selecione o nome do Semestre nesta tabela. Duração é calculada automaticamente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balho" displayName="Trabalho" ref="B2:G9" dataDxfId="19" dataCellStyle="Normal">
  <autoFilter ref="B2:G9" xr:uid="{00000000-0009-0000-0100-000002000000}"/>
  <tableColumns count="6">
    <tableColumn id="1" xr3:uid="{00000000-0010-0000-0100-000001000000}" name="ID DO CURSO" totalsRowLabel="Total" dataDxfId="18" totalsRowDxfId="17" dataCellStyle="Normal"/>
    <tableColumn id="6" xr3:uid="{00000000-0010-0000-0100-000006000000}" name="NOME" dataDxfId="16" totalsRowDxfId="15" dataCellStyle="Normal">
      <calculatedColumnFormula>IFERROR(VLOOKUP(Trabalho[[#This Row],[ID DO CURSO]],TabelaListaAula[],2,0),"")</calculatedColumnFormula>
    </tableColumn>
    <tableColumn id="2" xr3:uid="{00000000-0010-0000-0100-000002000000}" name="ANO" dataDxfId="14" totalsRowDxfId="13" dataCellStyle="Normal">
      <calculatedColumnFormula>YEAR(TODAY())</calculatedColumnFormula>
    </tableColumn>
    <tableColumn id="3" xr3:uid="{00000000-0010-0000-0100-000003000000}" name="SEMESTRE" dataDxfId="12" totalsRowDxfId="11" dataCellStyle="Normal"/>
    <tableColumn id="4" xr3:uid="{00000000-0010-0000-0100-000004000000}" name="DESCRIÇÃO DO ITEM" dataDxfId="10" totalsRowDxfId="9" dataCellStyle="Normal"/>
    <tableColumn id="5" xr3:uid="{00000000-0010-0000-0100-000005000000}" name="DATA DE PAGAMENTO" totalsRowFunction="count" totalsRowDxfId="8" dataCellStyle="Data"/>
  </tableColumns>
  <tableStyleInfo name="O Semestre em um piscar de olhos" showFirstColumn="0" showLastColumn="0" showRowStripes="1" showColumnStripes="0"/>
  <extLst>
    <ext xmlns:x14="http://schemas.microsoft.com/office/spreadsheetml/2009/9/main" uri="{504A1905-F514-4f6f-8877-14C23A59335A}">
      <x14:table altTextSummary="Selecione a ID do curso e o nome do Semestre, depois insira o Ano, Descrição do Item e Prazo de Entrega nesta tabela. O Nome será atualizado automaticamente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zoomScaleNormal="100" workbookViewId="0">
      <selection activeCell="C9" sqref="C9"/>
    </sheetView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24</v>
      </c>
      <c r="G2" s="6" t="s">
        <v>25</v>
      </c>
      <c r="H2" s="26" t="s">
        <v>27</v>
      </c>
      <c r="I2" s="26" t="s">
        <v>28</v>
      </c>
      <c r="J2" s="6" t="s">
        <v>29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2020</v>
      </c>
      <c r="G3" s="10" t="s">
        <v>26</v>
      </c>
      <c r="H3" s="35">
        <v>0.58333333333333337</v>
      </c>
      <c r="I3" s="35">
        <v>0.64583333333333337</v>
      </c>
      <c r="J3" s="11">
        <f>IF(AND(ISNUMBER(TabelaListaAula[[#This Row],[TÉRMINO]]),ISNUMBER(TabelaListaAula[[#This Row],[INÍCIO]])),TabelaListaAula[[#This Row],[TÉRMINO]]-TabelaListaAula[[#This Row],[INÍCIO]],"")</f>
        <v>6.25E-2</v>
      </c>
      <c r="L3" s="38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2020</v>
      </c>
      <c r="G4" s="10" t="s">
        <v>26</v>
      </c>
      <c r="H4" s="35">
        <v>0.58333333333333337</v>
      </c>
      <c r="I4" s="35">
        <v>0.64583333333333337</v>
      </c>
      <c r="J4" s="11">
        <f>IF(AND(ISNUMBER(TabelaListaAula[[#This Row],[TÉRMINO]]),ISNUMBER(TabelaListaAula[[#This Row],[INÍCIO]])),TabelaListaAula[[#This Row],[TÉRMINO]]-TabelaListaAula[[#This Row],[INÍCIO]],"")</f>
        <v>6.25E-2</v>
      </c>
      <c r="L4" s="38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2020</v>
      </c>
      <c r="G5" s="10" t="s">
        <v>26</v>
      </c>
      <c r="H5" s="35">
        <v>0.41666666666666669</v>
      </c>
      <c r="I5" s="35">
        <v>0.47916666666666669</v>
      </c>
      <c r="J5" s="11">
        <f>IF(AND(ISNUMBER(TabelaListaAula[[#This Row],[TÉRMINO]]),ISNUMBER(TabelaListaAula[[#This Row],[INÍCIO]])),TabelaListaAula[[#This Row],[TÉRMINO]]-TabelaListaAula[[#This Row],[INÍCIO]],"")</f>
        <v>6.25E-2</v>
      </c>
      <c r="L5" s="38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2020</v>
      </c>
      <c r="G6" s="10" t="s">
        <v>26</v>
      </c>
      <c r="H6" s="35">
        <v>0.41666666666666669</v>
      </c>
      <c r="I6" s="35">
        <v>0.47916666666666669</v>
      </c>
      <c r="J6" s="11">
        <f>IF(AND(ISNUMBER(TabelaListaAula[[#This Row],[TÉRMINO]]),ISNUMBER(TabelaListaAula[[#This Row],[INÍCIO]])),TabelaListaAula[[#This Row],[TÉRMINO]]-TabelaListaAula[[#This Row],[INÍCIO]],"")</f>
        <v>6.25E-2</v>
      </c>
      <c r="L6" s="38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21</v>
      </c>
      <c r="F7" s="10">
        <f t="shared" ca="1" si="0"/>
        <v>2020</v>
      </c>
      <c r="G7" s="10" t="s">
        <v>26</v>
      </c>
      <c r="H7" s="35">
        <v>0.45833333333333331</v>
      </c>
      <c r="I7" s="35">
        <v>0.5</v>
      </c>
      <c r="J7" s="11">
        <f>IF(AND(ISNUMBER(TabelaListaAula[[#This Row],[TÉRMINO]]),ISNUMBER(TabelaListaAula[[#This Row],[INÍCIO]])),TabelaListaAula[[#This Row],[TÉRMINO]]-TabelaListaAula[[#This Row],[INÍCIO]],"")</f>
        <v>4.1666666666666685E-2</v>
      </c>
      <c r="L7" s="38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22</v>
      </c>
      <c r="F8" s="10">
        <f t="shared" ca="1" si="0"/>
        <v>2020</v>
      </c>
      <c r="G8" s="10" t="s">
        <v>26</v>
      </c>
      <c r="H8" s="35">
        <v>0.45833333333333331</v>
      </c>
      <c r="I8" s="35">
        <v>0.5</v>
      </c>
      <c r="J8" s="11">
        <f>IF(AND(ISNUMBER(TabelaListaAula[[#This Row],[TÉRMINO]]),ISNUMBER(TabelaListaAula[[#This Row],[INÍCIO]])),TabelaListaAula[[#This Row],[TÉRMINO]]-TabelaListaAula[[#This Row],[INÍCIO]],"")</f>
        <v>4.1666666666666685E-2</v>
      </c>
      <c r="L8" s="38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23</v>
      </c>
      <c r="F9" s="10">
        <f t="shared" ca="1" si="0"/>
        <v>2020</v>
      </c>
      <c r="G9" s="10" t="s">
        <v>26</v>
      </c>
      <c r="H9" s="35">
        <v>0.41666666666666669</v>
      </c>
      <c r="I9" s="35">
        <v>0.45833333333333331</v>
      </c>
      <c r="J9" s="11">
        <f>IF(AND(ISNUMBER(TabelaListaAula[[#This Row],[TÉRMINO]]),ISNUMBER(TabelaListaAula[[#This Row],[INÍCIO]])),TabelaListaAula[[#This Row],[TÉRMINO]]-TabelaListaAula[[#This Row],[INÍCIO]],"")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ie uma Lista de Aula nesta planilha. Insira detalhes na tabela Lista de Aulas. Insira prazos, cronograma semanal e calendário semestral em outras planilhas. Dicas na célula L3" sqref="A1" xr:uid="{00000000-0002-0000-0000-000000000000}"/>
    <dataValidation allowBlank="1" showInputMessage="1" showErrorMessage="1" prompt="O título desta planilha está nesta célula" sqref="B1:J1" xr:uid="{00000000-0002-0000-0000-000001000000}"/>
    <dataValidation allowBlank="1" showInputMessage="1" showErrorMessage="1" prompt="Insira a ID do Curso nesta coluna, abaixo deste título" sqref="B2" xr:uid="{00000000-0002-0000-0000-000002000000}"/>
    <dataValidation allowBlank="1" showInputMessage="1" showErrorMessage="1" prompt="Insira o Nome do Curso nesta coluna, abaixo deste título" sqref="C2" xr:uid="{00000000-0002-0000-0000-000003000000}"/>
    <dataValidation allowBlank="1" showInputMessage="1" showErrorMessage="1" prompt="Insira o nome do Instrutor nesta coluna, abaixo deste título" sqref="D2" xr:uid="{00000000-0002-0000-0000-000004000000}"/>
    <dataValidation allowBlank="1" showInputMessage="1" showErrorMessage="1" prompt="Insira o Dia na coluna, abaixo deste título" sqref="E2" xr:uid="{00000000-0002-0000-0000-000005000000}"/>
    <dataValidation allowBlank="1" showInputMessage="1" showErrorMessage="1" prompt="Insira o Ano na coluna, abaixo deste título" sqref="F2" xr:uid="{00000000-0002-0000-0000-000006000000}"/>
    <dataValidation allowBlank="1" showInputMessage="1" showErrorMessage="1" prompt="Selecione o nome do Semestre, abaixo deste título. Pressione Alt+Seta para baixo para ver as opções e, depois, Seta para baixo e Enter para selecionar " sqref="G2" xr:uid="{00000000-0002-0000-0000-000007000000}"/>
    <dataValidation allowBlank="1" showInputMessage="1" showErrorMessage="1" prompt="Insira Hora de Início nesta coluna, abaixo deste título" sqref="H2" xr:uid="{00000000-0002-0000-0000-000008000000}"/>
    <dataValidation allowBlank="1" showInputMessage="1" showErrorMessage="1" prompt="Insira a Hora de Término na coluna, abaixo deste título" sqref="I2" xr:uid="{00000000-0002-0000-0000-000009000000}"/>
    <dataValidation allowBlank="1" showInputMessage="1" showErrorMessage="1" prompt="A duração é calculada automaticamente nesta coluna sob esse título." sqref="J2" xr:uid="{00000000-0002-0000-0000-00000A000000}"/>
    <dataValidation type="list" errorStyle="warning" allowBlank="1" showInputMessage="1" showErrorMessage="1" error="Selecione o nome do Semestre na lista. Selecione Cancelar, pressione Alt+Seta para baixo para ver as opções e, depois, Seta para baixo e Enter para selecionar" sqref="G3:G9" xr:uid="{00000000-0002-0000-0000-00000B000000}">
      <formula1>"Outono,Inverno,Primavera,Verão"</formula1>
    </dataValidation>
    <dataValidation allowBlank="1" showInputMessage="1" showErrorMessage="1" prompt="Dica da Lista de Aulas: _x000a__x000a_insira as aulas individuais nesta tabela. Duração da aula será atualizada automaticamente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6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24.37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7" t="s">
        <v>30</v>
      </c>
      <c r="C1" s="37"/>
      <c r="D1" s="37"/>
      <c r="E1" s="37"/>
      <c r="F1" s="37"/>
      <c r="G1" s="37"/>
    </row>
    <row r="2" spans="2:9" ht="30" customHeight="1" x14ac:dyDescent="0.3">
      <c r="B2" s="6" t="s">
        <v>1</v>
      </c>
      <c r="C2" s="6" t="s">
        <v>6</v>
      </c>
      <c r="D2" s="6" t="s">
        <v>24</v>
      </c>
      <c r="E2" s="6" t="s">
        <v>25</v>
      </c>
      <c r="F2" s="6" t="s">
        <v>31</v>
      </c>
      <c r="G2" s="6" t="s">
        <v>37</v>
      </c>
    </row>
    <row r="3" spans="2:9" ht="30" customHeight="1" x14ac:dyDescent="0.3">
      <c r="B3" s="10" t="s">
        <v>3</v>
      </c>
      <c r="C3" s="10" t="str">
        <f>IFERROR(VLOOKUP(Trabalho[[#This Row],[ID DO CURSO]],TabelaListaAula[],2,0),"")</f>
        <v>Composição Escrita</v>
      </c>
      <c r="D3" s="10">
        <f ca="1">YEAR(TODAY())</f>
        <v>2020</v>
      </c>
      <c r="E3" s="10" t="s">
        <v>26</v>
      </c>
      <c r="F3" s="10" t="s">
        <v>32</v>
      </c>
      <c r="G3" s="22">
        <f ca="1">DATE(YEAR(TODAY()),1,15)</f>
        <v>43845</v>
      </c>
      <c r="I3" s="38"/>
    </row>
    <row r="4" spans="2:9" ht="30" customHeight="1" x14ac:dyDescent="0.3">
      <c r="B4" s="10" t="s">
        <v>2</v>
      </c>
      <c r="C4" s="10" t="str">
        <f>IFERROR(VLOOKUP(Trabalho[[#This Row],[ID DO CURSO]],TabelaListaAula[],2,0),"")</f>
        <v>Introdução a Aplicativos de Computador</v>
      </c>
      <c r="D4" s="10">
        <f t="shared" ref="D4:D9" ca="1" si="0">YEAR(TODAY())</f>
        <v>2020</v>
      </c>
      <c r="E4" s="10" t="s">
        <v>26</v>
      </c>
      <c r="F4" s="10" t="s">
        <v>33</v>
      </c>
      <c r="G4" s="22">
        <f ca="1">DATE(YEAR(TODAY()),2,4)</f>
        <v>43865</v>
      </c>
      <c r="I4" s="38"/>
    </row>
    <row r="5" spans="2:9" ht="30" customHeight="1" x14ac:dyDescent="0.3">
      <c r="B5" s="10" t="s">
        <v>3</v>
      </c>
      <c r="C5" s="10" t="str">
        <f>IFERROR(VLOOKUP(Trabalho[[#This Row],[ID DO CURSO]],TabelaListaAula[],2,0),"")</f>
        <v>Composição Escrita</v>
      </c>
      <c r="D5" s="10">
        <f t="shared" ca="1" si="0"/>
        <v>2020</v>
      </c>
      <c r="E5" s="10" t="s">
        <v>26</v>
      </c>
      <c r="F5" s="10" t="s">
        <v>34</v>
      </c>
      <c r="G5" s="22">
        <f ca="1">DATE(YEAR(TODAY()),2,5)</f>
        <v>43866</v>
      </c>
      <c r="I5" s="38"/>
    </row>
    <row r="6" spans="2:9" ht="30" customHeight="1" x14ac:dyDescent="0.3">
      <c r="B6" s="10" t="s">
        <v>2</v>
      </c>
      <c r="C6" s="10" t="str">
        <f>IFERROR(VLOOKUP(Trabalho[[#This Row],[ID DO CURSO]],TabelaListaAula[],2,0),"")</f>
        <v>Introdução a Aplicativos de Computador</v>
      </c>
      <c r="D6" s="10">
        <f t="shared" ca="1" si="0"/>
        <v>2020</v>
      </c>
      <c r="E6" s="10" t="s">
        <v>26</v>
      </c>
      <c r="F6" s="10" t="s">
        <v>35</v>
      </c>
      <c r="G6" s="22">
        <f ca="1">DATE(YEAR(TODAY()),2,18)</f>
        <v>43879</v>
      </c>
      <c r="I6" s="38"/>
    </row>
    <row r="7" spans="2:9" ht="30" customHeight="1" x14ac:dyDescent="0.3">
      <c r="B7" s="10" t="s">
        <v>2</v>
      </c>
      <c r="C7" s="10" t="str">
        <f>IFERROR(VLOOKUP(Trabalho[[#This Row],[ID DO CURSO]],TabelaListaAula[],2,0),"")</f>
        <v>Introdução a Aplicativos de Computador</v>
      </c>
      <c r="D7" s="10">
        <f t="shared" ca="1" si="0"/>
        <v>2020</v>
      </c>
      <c r="E7" s="10" t="s">
        <v>26</v>
      </c>
      <c r="F7" s="10" t="s">
        <v>36</v>
      </c>
      <c r="G7" s="22">
        <f ca="1">DATE(YEAR(TODAY()),3,11)</f>
        <v>43901</v>
      </c>
      <c r="I7" s="38"/>
    </row>
    <row r="8" spans="2:9" ht="30" customHeight="1" x14ac:dyDescent="0.3">
      <c r="B8" s="10" t="s">
        <v>3</v>
      </c>
      <c r="C8" s="10" t="str">
        <f>IFERROR(VLOOKUP(Trabalho[[#This Row],[ID DO CURSO]],TabelaListaAula[],2,0),"")</f>
        <v>Composição Escrita</v>
      </c>
      <c r="D8" s="10">
        <f t="shared" ca="1" si="0"/>
        <v>2020</v>
      </c>
      <c r="E8" s="10" t="s">
        <v>26</v>
      </c>
      <c r="F8" s="10" t="s">
        <v>33</v>
      </c>
      <c r="G8" s="22">
        <f ca="1">DATE(YEAR(TODAY()),3,17)</f>
        <v>43907</v>
      </c>
      <c r="I8" s="38"/>
    </row>
    <row r="9" spans="2:9" ht="30" customHeight="1" x14ac:dyDescent="0.3">
      <c r="B9" s="10" t="s">
        <v>3</v>
      </c>
      <c r="C9" s="10" t="str">
        <f>IFERROR(VLOOKUP(Trabalho[[#This Row],[ID DO CURSO]],TabelaListaAula[],2,0),"")</f>
        <v>Composição Escrita</v>
      </c>
      <c r="D9" s="10">
        <f t="shared" ca="1" si="0"/>
        <v>2020</v>
      </c>
      <c r="E9" s="10" t="s">
        <v>26</v>
      </c>
      <c r="F9" s="10" t="s">
        <v>36</v>
      </c>
      <c r="G9" s="22">
        <f ca="1">DATE(YEAR(TODAY()),4,2)</f>
        <v>43923</v>
      </c>
    </row>
  </sheetData>
  <dataConsolidate/>
  <mergeCells count="2">
    <mergeCell ref="B1:G1"/>
    <mergeCell ref="I3:I8"/>
  </mergeCells>
  <dataValidations count="11">
    <dataValidation allowBlank="1" showInputMessage="1" showErrorMessage="1" prompt="Insira prazos na tabela de Trabalho nesta planilha. Dica está na célula I3_x000a_" sqref="A1" xr:uid="{00000000-0002-0000-0100-000001000000}"/>
    <dataValidation allowBlank="1" showInputMessage="1" showErrorMessage="1" prompt="O título desta planilha está nesta célula" sqref="B1:G1" xr:uid="{00000000-0002-0000-0100-000002000000}"/>
    <dataValidation allowBlank="1" showInputMessage="1" showErrorMessage="1" prompt="Selecione a ID do Curso na coluna abaixo deste título. Pressione Alt+Seta para baixo para ver as opções e, depois, Seta para baixo e Enter para selecionar. Use os filtros no título para encontrar as entradas específicas." sqref="B2" xr:uid="{00000000-0002-0000-0100-000003000000}"/>
    <dataValidation allowBlank="1" showInputMessage="1" showErrorMessage="1" prompt="O Nome do Curso é atualizado automaticamente na coluna abaixo deste título." sqref="C2" xr:uid="{00000000-0002-0000-0100-000004000000}"/>
    <dataValidation allowBlank="1" showInputMessage="1" showErrorMessage="1" prompt="Insira o Ano na coluna, abaixo deste título" sqref="D2" xr:uid="{00000000-0002-0000-0100-000005000000}"/>
    <dataValidation allowBlank="1" showInputMessage="1" showErrorMessage="1" prompt="Selecione o nome do Semestre na coluna abaixo deste título. Pressione Alt+Seta para baixo para ver as opções e, depois, Seta para baixo e Enter para escolher" sqref="E2" xr:uid="{00000000-0002-0000-0100-000006000000}"/>
    <dataValidation allowBlank="1" showInputMessage="1" showErrorMessage="1" prompt="Insira a Descrição do Item nesta coluna, abaixo deste título" sqref="F2" xr:uid="{00000000-0002-0000-0100-000007000000}"/>
    <dataValidation allowBlank="1" showInputMessage="1" showErrorMessage="1" prompt="Insira a Data de conclusão na coluna, abaixo deste título" sqref="G2" xr:uid="{00000000-0002-0000-0100-000008000000}"/>
    <dataValidation type="list" errorStyle="warning" allowBlank="1" showInputMessage="1" showErrorMessage="1" error="Selecione a ID do Curso na lista. Selecione Cancelar, pressione Alt+Seta para baixo para ver as opções e, depois, Seta para baixo e Enter para selecionar " sqref="B3:B9" xr:uid="{00000000-0002-0000-0100-000009000000}">
      <formula1>ListaAula</formula1>
    </dataValidation>
    <dataValidation type="list" errorStyle="warning" allowBlank="1" showInputMessage="1" showErrorMessage="1" error="Selecione o nome do Semestre na lista. Selecione Cancelar, pressione Alt+Seta para baixo para ver as opções e, depois, Seta para baixo e Enter para selecionar" sqref="E3:E9" xr:uid="{00000000-0002-0000-0100-00000A000000}">
      <formula1>"Outono,Inverno,Primavera,Verão"</formula1>
    </dataValidation>
    <dataValidation allowBlank="1" showInputMessage="1" showErrorMessage="1" prompt="Dica de entrada dos dados dos trabalhos: _x000a__x000a_selecione uma ID de curso. O Nome da aula é preenchido automaticamente. _x000a__x000a_Depois de atualizar a planilha da Lista de Aulas, atualize o Cronograma semanal para ver as alterações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3"/>
  <sheetViews>
    <sheetView showGridLines="0" zoomScaleNormal="100" workbookViewId="0">
      <selection activeCell="D13" sqref="D13"/>
    </sheetView>
  </sheetViews>
  <sheetFormatPr defaultRowHeight="30" customHeight="1" x14ac:dyDescent="0.3"/>
  <cols>
    <col min="1" max="1" width="3.125" customWidth="1"/>
    <col min="2" max="2" width="18.75" customWidth="1"/>
    <col min="3" max="3" width="15.5" style="27" customWidth="1"/>
    <col min="4" max="4" width="35.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7" t="s">
        <v>38</v>
      </c>
      <c r="C1" s="37"/>
      <c r="D1" s="37"/>
    </row>
    <row r="2" spans="2:6" ht="16.5" customHeight="1" x14ac:dyDescent="0.3">
      <c r="B2" s="33" t="s">
        <v>16</v>
      </c>
      <c r="C2" s="33" t="s">
        <v>27</v>
      </c>
      <c r="D2" s="33" t="s">
        <v>6</v>
      </c>
    </row>
    <row r="3" spans="2:6" ht="16.5" customHeight="1" x14ac:dyDescent="0.3">
      <c r="B3" s="36" t="s">
        <v>17</v>
      </c>
      <c r="C3" s="34">
        <v>0.58333333333333337</v>
      </c>
      <c r="D3" s="36" t="s">
        <v>7</v>
      </c>
      <c r="F3" s="39"/>
    </row>
    <row r="4" spans="2:6" ht="16.5" customHeight="1" x14ac:dyDescent="0.3">
      <c r="B4" s="36" t="s">
        <v>19</v>
      </c>
      <c r="C4" s="34">
        <v>0.41666666666666669</v>
      </c>
      <c r="D4" s="36" t="s">
        <v>8</v>
      </c>
      <c r="F4" s="39"/>
    </row>
    <row r="5" spans="2:6" ht="16.5" customHeight="1" x14ac:dyDescent="0.3">
      <c r="B5" s="36" t="s">
        <v>18</v>
      </c>
      <c r="C5" s="34">
        <v>0.58333333333333337</v>
      </c>
      <c r="D5" s="36" t="s">
        <v>7</v>
      </c>
      <c r="F5" s="39"/>
    </row>
    <row r="6" spans="2:6" ht="16.5" customHeight="1" x14ac:dyDescent="0.3">
      <c r="B6" s="36" t="s">
        <v>23</v>
      </c>
      <c r="C6" s="34">
        <v>0.41666666666666669</v>
      </c>
      <c r="D6" s="36" t="s">
        <v>10</v>
      </c>
      <c r="F6" s="39"/>
    </row>
    <row r="7" spans="2:6" ht="16.5" customHeight="1" x14ac:dyDescent="0.3">
      <c r="B7" s="36" t="s">
        <v>22</v>
      </c>
      <c r="C7" s="34">
        <v>0.45833333333333331</v>
      </c>
      <c r="D7" s="36" t="s">
        <v>9</v>
      </c>
      <c r="F7" s="39"/>
    </row>
    <row r="8" spans="2:6" ht="16.5" customHeight="1" x14ac:dyDescent="0.3">
      <c r="B8" s="36" t="s">
        <v>20</v>
      </c>
      <c r="C8" s="34">
        <v>0.41666666666666669</v>
      </c>
      <c r="D8" s="36" t="s">
        <v>8</v>
      </c>
      <c r="F8" s="39"/>
    </row>
    <row r="9" spans="2:6" ht="16.5" customHeight="1" x14ac:dyDescent="0.3">
      <c r="B9" s="36" t="s">
        <v>21</v>
      </c>
      <c r="C9" s="34">
        <v>0.45833333333333331</v>
      </c>
      <c r="D9" s="36" t="s">
        <v>9</v>
      </c>
      <c r="F9" s="39"/>
    </row>
    <row r="10" spans="2:6" ht="30" customHeight="1" x14ac:dyDescent="0.3">
      <c r="C10"/>
      <c r="F10" s="39"/>
    </row>
    <row r="11" spans="2:6" ht="30" customHeight="1" x14ac:dyDescent="0.3">
      <c r="C11"/>
      <c r="F11" s="39"/>
    </row>
    <row r="12" spans="2:6" ht="30" customHeight="1" x14ac:dyDescent="0.3">
      <c r="C12"/>
    </row>
    <row r="13" spans="2:6" ht="30" customHeight="1" x14ac:dyDescent="0.3">
      <c r="C13"/>
    </row>
    <row r="14" spans="2:6" ht="30" customHeight="1" x14ac:dyDescent="0.3">
      <c r="C14"/>
    </row>
    <row r="15" spans="2:6" ht="30" customHeight="1" x14ac:dyDescent="0.3">
      <c r="C15"/>
    </row>
    <row r="16" spans="2:6" ht="30" customHeight="1" x14ac:dyDescent="0.3">
      <c r="C16"/>
    </row>
    <row r="17" spans="3:3" ht="30" customHeight="1" x14ac:dyDescent="0.3">
      <c r="C17"/>
    </row>
    <row r="18" spans="3:3" ht="30" customHeight="1" x14ac:dyDescent="0.3">
      <c r="C18"/>
    </row>
    <row r="19" spans="3:3" ht="30" customHeight="1" x14ac:dyDescent="0.3">
      <c r="C19"/>
    </row>
    <row r="20" spans="3:3" ht="30" customHeight="1" x14ac:dyDescent="0.3">
      <c r="C20"/>
    </row>
    <row r="21" spans="3:3" ht="30" customHeight="1" x14ac:dyDescent="0.3">
      <c r="C21"/>
    </row>
    <row r="22" spans="3:3" ht="30" customHeight="1" x14ac:dyDescent="0.3">
      <c r="C22"/>
    </row>
    <row r="23" spans="3:3" ht="30" customHeight="1" x14ac:dyDescent="0.3">
      <c r="C23"/>
    </row>
  </sheetData>
  <mergeCells count="2">
    <mergeCell ref="B1:D1"/>
    <mergeCell ref="F3:F11"/>
  </mergeCells>
  <dataValidations count="3">
    <dataValidation allowBlank="1" showInputMessage="1" showErrorMessage="1" prompt="Crie um Cronograma Semanal nesta planilha. A Tabela Dinâmica que começa na célula B2 será atualizada automaticamente nessa planilha." sqref="A1" xr:uid="{00000000-0002-0000-0200-000000000000}"/>
    <dataValidation allowBlank="1" showInputMessage="1" showErrorMessage="1" prompt="O título desta planilha está nesta célula" sqref="B1:D1" xr:uid="{00000000-0002-0000-0200-000001000000}"/>
    <dataValidation allowBlank="1" showInputMessage="1" showErrorMessage="1" prompt="Dica do cronograma semanal: _x000a__x000a_para atualizar a sua agenda semanal, atualize a agenda." sqref="F3" xr:uid="{00000000-0002-0000-0200-000002000000}"/>
  </dataValidation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tabSelected="1" zoomScaleNormal="100" workbookViewId="0">
      <selection activeCell="S11" sqref="S11"/>
    </sheetView>
  </sheetViews>
  <sheetFormatPr defaultRowHeight="24.95" customHeight="1" x14ac:dyDescent="0.3"/>
  <cols>
    <col min="1" max="1" width="3.5" style="21" customWidth="1"/>
    <col min="2" max="8" width="7.625" style="21" customWidth="1"/>
    <col min="9" max="9" width="2.625" style="21" customWidth="1"/>
    <col min="10" max="16" width="7.625" style="21" customWidth="1"/>
    <col min="17" max="17" width="1.625" style="21" customWidth="1"/>
    <col min="18" max="18" width="18.5" style="21" customWidth="1"/>
    <col min="19" max="19" width="31.625" style="21" customWidth="1"/>
    <col min="20" max="16384" width="9" style="21"/>
  </cols>
  <sheetData>
    <row r="1" spans="1:19" ht="50.25" customHeight="1" x14ac:dyDescent="0.55000000000000004">
      <c r="A1"/>
      <c r="B1" s="41" t="s">
        <v>39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/>
      <c r="R1"/>
    </row>
    <row r="2" spans="1:19" ht="29.25" customHeight="1" x14ac:dyDescent="0.3">
      <c r="A2"/>
      <c r="B2" s="42" t="str">
        <f ca="1">UPPER(TEXT(InícioCronograma,"MMMM"))</f>
        <v>JANEIRO</v>
      </c>
      <c r="C2" s="42"/>
      <c r="D2" s="28">
        <f ca="1">DAY(DATE(YEAR(InícioCronograma),MONTH(InícioCronograma)+1,1)-1)</f>
        <v>31</v>
      </c>
      <c r="E2" s="28">
        <f ca="1">WEEKDAY(DATE(YEAR(InícioCronograma),MONTH(InícioCronograma),1),1)</f>
        <v>4</v>
      </c>
      <c r="F2" s="29"/>
      <c r="G2" s="29"/>
      <c r="H2" s="29"/>
      <c r="I2"/>
      <c r="J2" s="42" t="str">
        <f ca="1">UPPER(TEXT(DATE(CronogramaAno,MONTH(InícioCronograma)+1,1),"MMMM"))</f>
        <v>FEVEREIRO</v>
      </c>
      <c r="K2" s="42"/>
      <c r="L2" s="28">
        <f ca="1">DAY(DATE(YEAR(InícioCronograma),MONTH(InícioCronograma)+2,1)-1)</f>
        <v>29</v>
      </c>
      <c r="M2" s="28">
        <f ca="1">WEEKDAY(DATE(YEAR(InícioCronograma),MONTH(InícioCronograma)+1,1),1)</f>
        <v>7</v>
      </c>
      <c r="N2" s="32"/>
      <c r="O2" s="29"/>
      <c r="P2" s="29"/>
      <c r="Q2"/>
      <c r="R2" s="1"/>
    </row>
    <row r="3" spans="1:19" ht="29.25" customHeight="1" x14ac:dyDescent="0.3">
      <c r="A3"/>
      <c r="B3" s="7" t="s">
        <v>40</v>
      </c>
      <c r="C3" s="8" t="s">
        <v>41</v>
      </c>
      <c r="D3" s="8" t="s">
        <v>42</v>
      </c>
      <c r="E3" s="8" t="s">
        <v>43</v>
      </c>
      <c r="F3" s="8" t="s">
        <v>44</v>
      </c>
      <c r="G3" s="8" t="s">
        <v>45</v>
      </c>
      <c r="H3" s="9" t="s">
        <v>46</v>
      </c>
      <c r="I3"/>
      <c r="J3" s="7" t="s">
        <v>40</v>
      </c>
      <c r="K3" s="8" t="s">
        <v>41</v>
      </c>
      <c r="L3" s="8" t="s">
        <v>42</v>
      </c>
      <c r="M3" s="8" t="s">
        <v>43</v>
      </c>
      <c r="N3" s="8" t="s">
        <v>44</v>
      </c>
      <c r="O3" s="8" t="s">
        <v>45</v>
      </c>
      <c r="P3" s="9" t="s">
        <v>46</v>
      </c>
      <c r="Q3"/>
      <c r="R3" s="2" t="s">
        <v>24</v>
      </c>
    </row>
    <row r="4" spans="1:19" ht="29.25" customHeight="1" x14ac:dyDescent="0.3">
      <c r="A4"/>
      <c r="B4" s="12" t="str">
        <f ca="1">IF($E$2=COLUMN(A$2),1,IF(A4&gt;0,A4+1,""))</f>
        <v/>
      </c>
      <c r="C4" s="13" t="str">
        <f t="shared" ref="C4:H4" ca="1" si="0">IF($E$2=COLUMN(B$2),1,IF(AND(B4&gt;0,B4&lt;&gt;""),B4+1,""))</f>
        <v/>
      </c>
      <c r="D4" s="13" t="str">
        <f t="shared" ca="1" si="0"/>
        <v/>
      </c>
      <c r="E4" s="13">
        <f t="shared" ca="1" si="0"/>
        <v>1</v>
      </c>
      <c r="F4" s="13">
        <f t="shared" ca="1" si="0"/>
        <v>2</v>
      </c>
      <c r="G4" s="13">
        <f t="shared" ca="1" si="0"/>
        <v>3</v>
      </c>
      <c r="H4" s="14">
        <f t="shared" ca="1" si="0"/>
        <v>4</v>
      </c>
      <c r="I4"/>
      <c r="J4" s="12" t="str">
        <f ca="1">IF(M$2=COLUMN(A$2),1,IF(I4&gt;0,I4+1,""))</f>
        <v/>
      </c>
      <c r="K4" s="13" t="str">
        <f ca="1">IF(M$2=COLUMN(B$2),1,IF(AND(J4&gt;0,J4&lt;&gt;""),J4+1,""))</f>
        <v/>
      </c>
      <c r="L4" s="13" t="str">
        <f ca="1">IF(M$2=COLUMN(C$2),1,IF(AND(K4&gt;0,K4&lt;&gt;""),K4+1,""))</f>
        <v/>
      </c>
      <c r="M4" s="13" t="str">
        <f ca="1">IF(M$2=COLUMN(D$2),1,IF(AND(L4&gt;0,L4&lt;&gt;""),L4+1,""))</f>
        <v/>
      </c>
      <c r="N4" s="13" t="str">
        <f ca="1">IF(M$2=COLUMN(E$2),1,IF(AND(M4&gt;0,M4&lt;&gt;""),M4+1,""))</f>
        <v/>
      </c>
      <c r="O4" s="13" t="str">
        <f ca="1">IF(M$2=COLUMN(F$2),1,IF(AND(N4&gt;0,N4&lt;&gt;""),N4+1,""))</f>
        <v/>
      </c>
      <c r="P4" s="14">
        <f ca="1">IF(M$2=COLUMN(G$2),1,IF(AND(O4&gt;0,O4&lt;&gt;""),O4+1,""))</f>
        <v>1</v>
      </c>
      <c r="Q4"/>
      <c r="R4" s="3">
        <f ca="1">YEAR(TODAY())</f>
        <v>2020</v>
      </c>
      <c r="S4" s="40"/>
    </row>
    <row r="5" spans="1:19" ht="29.25" customHeight="1" x14ac:dyDescent="0.3">
      <c r="A5"/>
      <c r="B5" s="15">
        <f ca="1">H4+1</f>
        <v>5</v>
      </c>
      <c r="C5" s="16">
        <f ca="1">B5+1</f>
        <v>6</v>
      </c>
      <c r="D5" s="16">
        <f t="shared" ref="D5:H5" ca="1" si="1">C5+1</f>
        <v>7</v>
      </c>
      <c r="E5" s="16">
        <f t="shared" ca="1" si="1"/>
        <v>8</v>
      </c>
      <c r="F5" s="16">
        <f t="shared" ca="1" si="1"/>
        <v>9</v>
      </c>
      <c r="G5" s="16">
        <f t="shared" ca="1" si="1"/>
        <v>10</v>
      </c>
      <c r="H5" s="17">
        <f t="shared" ca="1" si="1"/>
        <v>11</v>
      </c>
      <c r="I5"/>
      <c r="J5" s="15">
        <f ca="1">P4+1</f>
        <v>2</v>
      </c>
      <c r="K5" s="16">
        <f t="shared" ref="K5:P7" ca="1" si="2">J5+1</f>
        <v>3</v>
      </c>
      <c r="L5" s="16">
        <f t="shared" ca="1" si="2"/>
        <v>4</v>
      </c>
      <c r="M5" s="16">
        <f t="shared" ca="1" si="2"/>
        <v>5</v>
      </c>
      <c r="N5" s="16">
        <f t="shared" ca="1" si="2"/>
        <v>6</v>
      </c>
      <c r="O5" s="16">
        <f t="shared" ca="1" si="2"/>
        <v>7</v>
      </c>
      <c r="P5" s="17">
        <f t="shared" ca="1" si="2"/>
        <v>8</v>
      </c>
      <c r="Q5"/>
      <c r="R5" s="2" t="s">
        <v>47</v>
      </c>
      <c r="S5" s="40"/>
    </row>
    <row r="6" spans="1:19" ht="29.25" customHeight="1" x14ac:dyDescent="0.3">
      <c r="A6"/>
      <c r="B6" s="15">
        <f t="shared" ref="B6:B7" ca="1" si="3">H5+1</f>
        <v>12</v>
      </c>
      <c r="C6" s="16">
        <f t="shared" ref="C6:H6" ca="1" si="4">B6+1</f>
        <v>13</v>
      </c>
      <c r="D6" s="16">
        <f t="shared" ca="1" si="4"/>
        <v>14</v>
      </c>
      <c r="E6" s="16">
        <f t="shared" ca="1" si="4"/>
        <v>15</v>
      </c>
      <c r="F6" s="16">
        <f t="shared" ca="1" si="4"/>
        <v>16</v>
      </c>
      <c r="G6" s="16">
        <f t="shared" ca="1" si="4"/>
        <v>17</v>
      </c>
      <c r="H6" s="17">
        <f t="shared" ca="1" si="4"/>
        <v>18</v>
      </c>
      <c r="I6"/>
      <c r="J6" s="15">
        <f ca="1">P5+1</f>
        <v>9</v>
      </c>
      <c r="K6" s="16">
        <f t="shared" ca="1" si="2"/>
        <v>10</v>
      </c>
      <c r="L6" s="16">
        <f t="shared" ca="1" si="2"/>
        <v>11</v>
      </c>
      <c r="M6" s="16">
        <f t="shared" ca="1" si="2"/>
        <v>12</v>
      </c>
      <c r="N6" s="16">
        <f t="shared" ca="1" si="2"/>
        <v>13</v>
      </c>
      <c r="O6" s="16">
        <f t="shared" ca="1" si="2"/>
        <v>14</v>
      </c>
      <c r="P6" s="17">
        <f t="shared" ca="1" si="2"/>
        <v>15</v>
      </c>
      <c r="Q6"/>
      <c r="R6" s="4">
        <f ca="1">DATE(YEAR(TODAY()),1,6)</f>
        <v>43836</v>
      </c>
      <c r="S6" s="40"/>
    </row>
    <row r="7" spans="1:19" ht="29.25" customHeight="1" x14ac:dyDescent="0.3">
      <c r="A7"/>
      <c r="B7" s="15">
        <f t="shared" ca="1" si="3"/>
        <v>19</v>
      </c>
      <c r="C7" s="16">
        <f t="shared" ref="C7:H7" ca="1" si="5">B7+1</f>
        <v>20</v>
      </c>
      <c r="D7" s="16">
        <f t="shared" ca="1" si="5"/>
        <v>21</v>
      </c>
      <c r="E7" s="16">
        <f t="shared" ca="1" si="5"/>
        <v>22</v>
      </c>
      <c r="F7" s="16">
        <f t="shared" ca="1" si="5"/>
        <v>23</v>
      </c>
      <c r="G7" s="16">
        <f t="shared" ca="1" si="5"/>
        <v>24</v>
      </c>
      <c r="H7" s="17">
        <f t="shared" ca="1" si="5"/>
        <v>25</v>
      </c>
      <c r="I7"/>
      <c r="J7" s="15">
        <f ca="1">P6+1</f>
        <v>16</v>
      </c>
      <c r="K7" s="16">
        <f t="shared" ca="1" si="2"/>
        <v>17</v>
      </c>
      <c r="L7" s="16">
        <f t="shared" ca="1" si="2"/>
        <v>18</v>
      </c>
      <c r="M7" s="16">
        <f t="shared" ca="1" si="2"/>
        <v>19</v>
      </c>
      <c r="N7" s="16">
        <f t="shared" ca="1" si="2"/>
        <v>20</v>
      </c>
      <c r="O7" s="16">
        <f t="shared" ca="1" si="2"/>
        <v>21</v>
      </c>
      <c r="P7" s="17">
        <f t="shared" ca="1" si="2"/>
        <v>22</v>
      </c>
      <c r="Q7"/>
      <c r="R7" s="2" t="s">
        <v>48</v>
      </c>
      <c r="S7" s="40"/>
    </row>
    <row r="8" spans="1:19" ht="29.25" customHeight="1" x14ac:dyDescent="0.3">
      <c r="A8"/>
      <c r="B8" s="15">
        <f ca="1">IFERROR(IF(H7+1&gt;$D$2,"",H7+1),"")</f>
        <v>26</v>
      </c>
      <c r="C8" s="16">
        <f t="shared" ref="C8:H9" ca="1" si="6">IFERROR(IF(B8+1&gt;$D$2,"",B8+1),"")</f>
        <v>27</v>
      </c>
      <c r="D8" s="16">
        <f t="shared" ca="1" si="6"/>
        <v>28</v>
      </c>
      <c r="E8" s="16">
        <f t="shared" ca="1" si="6"/>
        <v>29</v>
      </c>
      <c r="F8" s="16">
        <f t="shared" ca="1" si="6"/>
        <v>30</v>
      </c>
      <c r="G8" s="16">
        <f t="shared" ca="1" si="6"/>
        <v>31</v>
      </c>
      <c r="H8" s="17" t="str">
        <f t="shared" ca="1" si="6"/>
        <v/>
      </c>
      <c r="I8"/>
      <c r="J8" s="15">
        <f ca="1">IFERROR(IF(P7+1&gt;L$2,"",P7+1),"")</f>
        <v>23</v>
      </c>
      <c r="K8" s="16">
        <f ca="1">IFERROR(IF(J8+1&gt;L$2,"",J8+1),"")</f>
        <v>24</v>
      </c>
      <c r="L8" s="16">
        <f ca="1">IFERROR(IF(K8+1&gt;L$2,"",K8+1),"")</f>
        <v>25</v>
      </c>
      <c r="M8" s="16">
        <f ca="1">IFERROR(IF(L8+1&gt;L$2,"",L8+1),"")</f>
        <v>26</v>
      </c>
      <c r="N8" s="16">
        <f ca="1">IFERROR(IF(M8+1&gt;L$2,"",M8+1),"")</f>
        <v>27</v>
      </c>
      <c r="O8" s="16">
        <f ca="1">IFERROR(IF(N8+1&gt;L$2,"",N8+1),"")</f>
        <v>28</v>
      </c>
      <c r="P8" s="17">
        <f ca="1">IFERROR(IF(O8+1&gt;L$2,"",O8+1),"")</f>
        <v>29</v>
      </c>
      <c r="Q8"/>
      <c r="R8" s="4">
        <f ca="1">DATE(YEAR(TODAY()),4,25)</f>
        <v>43946</v>
      </c>
      <c r="S8" s="40"/>
    </row>
    <row r="9" spans="1:19" ht="29.25" customHeight="1" x14ac:dyDescent="0.3">
      <c r="A9"/>
      <c r="B9" s="18" t="str">
        <f ca="1">IFERROR(IF(H8+1&gt;$D$2,"",H8+1),"")</f>
        <v/>
      </c>
      <c r="C9" s="19" t="str">
        <f t="shared" ca="1" si="6"/>
        <v/>
      </c>
      <c r="D9" s="19" t="str">
        <f t="shared" ca="1" si="6"/>
        <v/>
      </c>
      <c r="E9" s="19" t="str">
        <f t="shared" ca="1" si="6"/>
        <v/>
      </c>
      <c r="F9" s="19" t="str">
        <f t="shared" ca="1" si="6"/>
        <v/>
      </c>
      <c r="G9" s="19" t="str">
        <f t="shared" ca="1" si="6"/>
        <v/>
      </c>
      <c r="H9" s="20" t="str">
        <f t="shared" ca="1" si="6"/>
        <v/>
      </c>
      <c r="I9"/>
      <c r="J9" s="18" t="str">
        <f ca="1">IFERROR(IF(P8+1&gt;L$2,"",P8+1),"")</f>
        <v/>
      </c>
      <c r="K9" s="19" t="str">
        <f ca="1">IFERROR(IF(J9+1&gt;L$2,"",J9+1),"")</f>
        <v/>
      </c>
      <c r="L9" s="19" t="str">
        <f ca="1">IFERROR(IF(K9+1&gt;L$2,"",K9+1),"")</f>
        <v/>
      </c>
      <c r="M9" s="19" t="str">
        <f ca="1">IFERROR(IF(L9+1&gt;L$2,"",L9+1),"")</f>
        <v/>
      </c>
      <c r="N9" s="19" t="str">
        <f ca="1">IFERROR(IF(M9+1&gt;L$2,"",M9+1),"")</f>
        <v/>
      </c>
      <c r="O9" s="19" t="str">
        <f ca="1">IFERROR(IF(N9+1&gt;L$2,"",N9+1),"")</f>
        <v/>
      </c>
      <c r="P9" s="20" t="str">
        <f ca="1">IFERROR(IF(O9+1&gt;L$2,"",O9+1),"")</f>
        <v/>
      </c>
      <c r="Q9"/>
      <c r="R9"/>
      <c r="S9" s="40"/>
    </row>
    <row r="10" spans="1:19" ht="29.25" customHeight="1" x14ac:dyDescent="0.3">
      <c r="A10"/>
      <c r="B10" s="43" t="str">
        <f ca="1">UPPER(TEXT(DATE(CronogramaAno,MONTH(InícioCronograma)+2,1),"MMMM"))</f>
        <v>MARÇO</v>
      </c>
      <c r="C10" s="43"/>
      <c r="D10" s="28">
        <f ca="1">DAY(DATE(YEAR(InícioCronograma),MONTH(InícioCronograma)+3,1)-1)</f>
        <v>31</v>
      </c>
      <c r="E10" s="28">
        <f ca="1">WEEKDAY(DATE(YEAR(InícioCronograma),MONTH(InícioCronograma)+2,1),1)</f>
        <v>1</v>
      </c>
      <c r="F10" s="23"/>
      <c r="G10" s="29"/>
      <c r="H10" s="29"/>
      <c r="I10" s="31"/>
      <c r="J10" s="43" t="str">
        <f ca="1">UPPER(TEXT(DATE(CronogramaAno,MONTH(InícioCronograma)+3,1),"MMMM"))</f>
        <v>ABRIL</v>
      </c>
      <c r="K10" s="43"/>
      <c r="L10" s="30">
        <f ca="1">DAY(DATE(YEAR(InícioCronograma),MONTH(InícioCronograma)+4,1)-1)</f>
        <v>30</v>
      </c>
      <c r="M10" s="30">
        <f ca="1">WEEKDAY(DATE(YEAR(InícioCronograma),MONTH(InícioCronograma)+3,1),1)</f>
        <v>4</v>
      </c>
      <c r="N10" s="29"/>
      <c r="O10" s="29"/>
      <c r="P10" s="29"/>
      <c r="Q10"/>
      <c r="R10"/>
    </row>
    <row r="11" spans="1:19" ht="29.25" customHeight="1" x14ac:dyDescent="0.3">
      <c r="A11"/>
      <c r="B11" s="7" t="s">
        <v>40</v>
      </c>
      <c r="C11" s="8" t="s">
        <v>41</v>
      </c>
      <c r="D11" s="8" t="s">
        <v>42</v>
      </c>
      <c r="E11" s="8" t="s">
        <v>43</v>
      </c>
      <c r="F11" s="8" t="s">
        <v>44</v>
      </c>
      <c r="G11" s="8" t="s">
        <v>45</v>
      </c>
      <c r="H11" s="9" t="s">
        <v>46</v>
      </c>
      <c r="I11"/>
      <c r="J11" s="7" t="s">
        <v>40</v>
      </c>
      <c r="K11" s="8" t="s">
        <v>41</v>
      </c>
      <c r="L11" s="8" t="s">
        <v>42</v>
      </c>
      <c r="M11" s="8" t="s">
        <v>43</v>
      </c>
      <c r="N11" s="8" t="s">
        <v>44</v>
      </c>
      <c r="O11" s="8" t="s">
        <v>45</v>
      </c>
      <c r="P11" s="9" t="s">
        <v>46</v>
      </c>
      <c r="Q11"/>
      <c r="R11"/>
    </row>
    <row r="12" spans="1:19" ht="29.25" customHeight="1" x14ac:dyDescent="0.3">
      <c r="A12"/>
      <c r="B12" s="12">
        <f ca="1">IF($E$10=COLUMN(A$2),1,IF(A12&gt;0,A12+1,""))</f>
        <v>1</v>
      </c>
      <c r="C12" s="13">
        <f ca="1">IF($E$10=COLUMN(B$2),1,IF(AND(B12&gt;0,B12&lt;&gt;""),B12+1,""))</f>
        <v>2</v>
      </c>
      <c r="D12" s="13">
        <f t="shared" ref="D12:H12" ca="1" si="7">IF($E$10=COLUMN(C$2),1,IF(AND(C12&gt;0,C12&lt;&gt;""),C12+1,""))</f>
        <v>3</v>
      </c>
      <c r="E12" s="13">
        <f t="shared" ca="1" si="7"/>
        <v>4</v>
      </c>
      <c r="F12" s="13">
        <f t="shared" ca="1" si="7"/>
        <v>5</v>
      </c>
      <c r="G12" s="13">
        <f t="shared" ca="1" si="7"/>
        <v>6</v>
      </c>
      <c r="H12" s="24">
        <f t="shared" ca="1" si="7"/>
        <v>7</v>
      </c>
      <c r="I12" s="25"/>
      <c r="J12" s="12" t="str">
        <f ca="1">IF($M$10=COLUMN(A$2),1,IF(I12&gt;0,I12+1,""))</f>
        <v/>
      </c>
      <c r="K12" s="13" t="str">
        <f ca="1">IF($M$10=COLUMN(B$2),1,IF(AND(J12&gt;0,J12&lt;&gt;""),J12+1,""))</f>
        <v/>
      </c>
      <c r="L12" s="13" t="str">
        <f t="shared" ref="L12:P12" ca="1" si="8">IF($M$10=COLUMN(C$2),1,IF(AND(K12&gt;0,K12&lt;&gt;""),K12+1,""))</f>
        <v/>
      </c>
      <c r="M12" s="13">
        <f t="shared" ca="1" si="8"/>
        <v>1</v>
      </c>
      <c r="N12" s="13">
        <f t="shared" ca="1" si="8"/>
        <v>2</v>
      </c>
      <c r="O12" s="13">
        <f t="shared" ca="1" si="8"/>
        <v>3</v>
      </c>
      <c r="P12" s="14">
        <f t="shared" ca="1" si="8"/>
        <v>4</v>
      </c>
      <c r="Q12"/>
      <c r="R12"/>
    </row>
    <row r="13" spans="1:19" ht="29.25" customHeight="1" x14ac:dyDescent="0.3">
      <c r="A13"/>
      <c r="B13" s="15">
        <f ca="1">H12+1</f>
        <v>8</v>
      </c>
      <c r="C13" s="16">
        <f ca="1">B13+1</f>
        <v>9</v>
      </c>
      <c r="D13" s="16">
        <f t="shared" ref="D13:H13" ca="1" si="9">C13+1</f>
        <v>10</v>
      </c>
      <c r="E13" s="16">
        <f t="shared" ca="1" si="9"/>
        <v>11</v>
      </c>
      <c r="F13" s="16">
        <f t="shared" ca="1" si="9"/>
        <v>12</v>
      </c>
      <c r="G13" s="16">
        <f t="shared" ca="1" si="9"/>
        <v>13</v>
      </c>
      <c r="H13" s="17">
        <f t="shared" ca="1" si="9"/>
        <v>14</v>
      </c>
      <c r="I13"/>
      <c r="J13" s="15">
        <f ca="1">P12+1</f>
        <v>5</v>
      </c>
      <c r="K13" s="16">
        <f ca="1">J13+1</f>
        <v>6</v>
      </c>
      <c r="L13" s="16">
        <f t="shared" ref="L13:P13" ca="1" si="10">K13+1</f>
        <v>7</v>
      </c>
      <c r="M13" s="16">
        <f t="shared" ca="1" si="10"/>
        <v>8</v>
      </c>
      <c r="N13" s="16">
        <f t="shared" ca="1" si="10"/>
        <v>9</v>
      </c>
      <c r="O13" s="16">
        <f t="shared" ca="1" si="10"/>
        <v>10</v>
      </c>
      <c r="P13" s="17">
        <f t="shared" ca="1" si="10"/>
        <v>11</v>
      </c>
      <c r="Q13"/>
      <c r="R13"/>
    </row>
    <row r="14" spans="1:19" ht="29.25" customHeight="1" x14ac:dyDescent="0.3">
      <c r="A14"/>
      <c r="B14" s="15">
        <f t="shared" ref="B14:B15" ca="1" si="11">H13+1</f>
        <v>15</v>
      </c>
      <c r="C14" s="16">
        <f t="shared" ref="C14:H14" ca="1" si="12">B14+1</f>
        <v>16</v>
      </c>
      <c r="D14" s="16">
        <f t="shared" ca="1" si="12"/>
        <v>17</v>
      </c>
      <c r="E14" s="16">
        <f t="shared" ca="1" si="12"/>
        <v>18</v>
      </c>
      <c r="F14" s="16">
        <f t="shared" ca="1" si="12"/>
        <v>19</v>
      </c>
      <c r="G14" s="16">
        <f t="shared" ca="1" si="12"/>
        <v>20</v>
      </c>
      <c r="H14" s="17">
        <f t="shared" ca="1" si="12"/>
        <v>21</v>
      </c>
      <c r="I14"/>
      <c r="J14" s="15">
        <f t="shared" ref="J14:J15" ca="1" si="13">P13+1</f>
        <v>12</v>
      </c>
      <c r="K14" s="16">
        <f t="shared" ref="K14:P14" ca="1" si="14">J14+1</f>
        <v>13</v>
      </c>
      <c r="L14" s="16">
        <f t="shared" ca="1" si="14"/>
        <v>14</v>
      </c>
      <c r="M14" s="16">
        <f t="shared" ca="1" si="14"/>
        <v>15</v>
      </c>
      <c r="N14" s="16">
        <f t="shared" ca="1" si="14"/>
        <v>16</v>
      </c>
      <c r="O14" s="16">
        <f t="shared" ca="1" si="14"/>
        <v>17</v>
      </c>
      <c r="P14" s="17">
        <f t="shared" ca="1" si="14"/>
        <v>18</v>
      </c>
      <c r="Q14"/>
      <c r="R14"/>
    </row>
    <row r="15" spans="1:19" ht="29.25" customHeight="1" x14ac:dyDescent="0.3">
      <c r="A15"/>
      <c r="B15" s="15">
        <f t="shared" ca="1" si="11"/>
        <v>22</v>
      </c>
      <c r="C15" s="16">
        <f t="shared" ref="C15:H15" ca="1" si="15">B15+1</f>
        <v>23</v>
      </c>
      <c r="D15" s="16">
        <f t="shared" ca="1" si="15"/>
        <v>24</v>
      </c>
      <c r="E15" s="16">
        <f t="shared" ca="1" si="15"/>
        <v>25</v>
      </c>
      <c r="F15" s="16">
        <f t="shared" ca="1" si="15"/>
        <v>26</v>
      </c>
      <c r="G15" s="16">
        <f t="shared" ca="1" si="15"/>
        <v>27</v>
      </c>
      <c r="H15" s="17">
        <f t="shared" ca="1" si="15"/>
        <v>28</v>
      </c>
      <c r="I15"/>
      <c r="J15" s="15">
        <f t="shared" ca="1" si="13"/>
        <v>19</v>
      </c>
      <c r="K15" s="16">
        <f t="shared" ref="K15:P15" ca="1" si="16">J15+1</f>
        <v>20</v>
      </c>
      <c r="L15" s="16">
        <f t="shared" ca="1" si="16"/>
        <v>21</v>
      </c>
      <c r="M15" s="16">
        <f t="shared" ca="1" si="16"/>
        <v>22</v>
      </c>
      <c r="N15" s="16">
        <f t="shared" ca="1" si="16"/>
        <v>23</v>
      </c>
      <c r="O15" s="16">
        <f t="shared" ca="1" si="16"/>
        <v>24</v>
      </c>
      <c r="P15" s="17">
        <f t="shared" ca="1" si="16"/>
        <v>25</v>
      </c>
      <c r="Q15"/>
      <c r="R15"/>
    </row>
    <row r="16" spans="1:19" ht="29.25" customHeight="1" x14ac:dyDescent="0.3">
      <c r="A16"/>
      <c r="B16" s="15">
        <f ca="1">IFERROR(IF(H15+1&gt;$D$10,"",H15+1),"")</f>
        <v>29</v>
      </c>
      <c r="C16" s="16">
        <f ca="1">IFERROR(IF(B16+1&gt;$D$10,"",B16+1),"")</f>
        <v>30</v>
      </c>
      <c r="D16" s="16">
        <f t="shared" ref="D16:H16" ca="1" si="17">IFERROR(IF(C16+1&gt;$D$10,"",C16+1),"")</f>
        <v>31</v>
      </c>
      <c r="E16" s="16" t="str">
        <f t="shared" ca="1" si="17"/>
        <v/>
      </c>
      <c r="F16" s="16" t="str">
        <f t="shared" ca="1" si="17"/>
        <v/>
      </c>
      <c r="G16" s="16" t="str">
        <f t="shared" ca="1" si="17"/>
        <v/>
      </c>
      <c r="H16" s="17" t="str">
        <f t="shared" ca="1" si="17"/>
        <v/>
      </c>
      <c r="I16"/>
      <c r="J16" s="15">
        <f ca="1">IFERROR(IF(P15+1&gt;$L$10,"",P15+1),"")</f>
        <v>26</v>
      </c>
      <c r="K16" s="16">
        <f ca="1">IFERROR(IF(J16+1&gt;$L$10,"",J16+1),"")</f>
        <v>27</v>
      </c>
      <c r="L16" s="16">
        <f t="shared" ref="L16:P16" ca="1" si="18">IFERROR(IF(K16+1&gt;$L$10,"",K16+1),"")</f>
        <v>28</v>
      </c>
      <c r="M16" s="16">
        <f t="shared" ca="1" si="18"/>
        <v>29</v>
      </c>
      <c r="N16" s="16">
        <f t="shared" ca="1" si="18"/>
        <v>30</v>
      </c>
      <c r="O16" s="16" t="str">
        <f t="shared" ca="1" si="18"/>
        <v/>
      </c>
      <c r="P16" s="17" t="str">
        <f t="shared" ca="1" si="18"/>
        <v/>
      </c>
      <c r="Q16"/>
      <c r="R16"/>
    </row>
    <row r="17" spans="1:18" ht="29.25" customHeight="1" x14ac:dyDescent="0.3">
      <c r="A17"/>
      <c r="B17" s="18" t="str">
        <f ca="1">IFERROR(IF(H16+1&gt;$D$10,"",H16+1),"")</f>
        <v/>
      </c>
      <c r="C17" s="19" t="str">
        <f ca="1">IFERROR(IF(B17+1&gt;$D$10,"",B17+1),"")</f>
        <v/>
      </c>
      <c r="D17" s="19" t="str">
        <f t="shared" ref="D17:H17" ca="1" si="19">IFERROR(IF(C17+1&gt;$D$10,"",C17+1),"")</f>
        <v/>
      </c>
      <c r="E17" s="19" t="str">
        <f t="shared" ca="1" si="19"/>
        <v/>
      </c>
      <c r="F17" s="19" t="str">
        <f t="shared" ca="1" si="19"/>
        <v/>
      </c>
      <c r="G17" s="19" t="str">
        <f t="shared" ca="1" si="19"/>
        <v/>
      </c>
      <c r="H17" s="20" t="str">
        <f t="shared" ca="1" si="19"/>
        <v/>
      </c>
      <c r="I17"/>
      <c r="J17" s="18" t="str">
        <f ca="1">IFERROR(IF(P16+1&gt;$L$10,"",P16+1),"")</f>
        <v/>
      </c>
      <c r="K17" s="19" t="str">
        <f ca="1">IFERROR(IF(J17+1&gt;$L$10,"",J17+1),"")</f>
        <v/>
      </c>
      <c r="L17" s="19" t="str">
        <f t="shared" ref="L17:P17" ca="1" si="20">IFERROR(IF(K17+1&gt;$L$10,"",K17+1),"")</f>
        <v/>
      </c>
      <c r="M17" s="19" t="str">
        <f t="shared" ca="1" si="20"/>
        <v/>
      </c>
      <c r="N17" s="19" t="str">
        <f t="shared" ca="1" si="20"/>
        <v/>
      </c>
      <c r="O17" s="19" t="str">
        <f t="shared" ca="1" si="20"/>
        <v/>
      </c>
      <c r="P17" s="20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disablePrompts="1" xWindow="98" yWindow="315" count="23">
    <dataValidation allowBlank="1" showInputMessage="1" showErrorMessage="1" prompt="Crie um Calendário Semestral nesta planilha. Digite o ano na célula R4, a data de início na célula R6 e a data final na célula R8. Um calendário de quatro meses será atualizado automaticamente" sqref="A1" xr:uid="{00000000-0002-0000-0300-000000000000}"/>
    <dataValidation allowBlank="1" showInputMessage="1" showErrorMessage="1" prompt="Insira o Ano na célula abaixo" sqref="R3" xr:uid="{00000000-0002-0000-0300-000001000000}"/>
    <dataValidation allowBlank="1" showInputMessage="1" showErrorMessage="1" prompt="Insira o Ano nesta célula" sqref="R4" xr:uid="{00000000-0002-0000-0300-000002000000}"/>
    <dataValidation allowBlank="1" showInputMessage="1" showErrorMessage="1" prompt="Insira a Data de Início na célula abaixo" sqref="R5" xr:uid="{00000000-0002-0000-0300-000003000000}"/>
    <dataValidation allowBlank="1" showInputMessage="1" showErrorMessage="1" prompt="Insira a Data de Início nesta célula" sqref="R6" xr:uid="{00000000-0002-0000-0300-000004000000}"/>
    <dataValidation allowBlank="1" showInputMessage="1" showErrorMessage="1" prompt="Insira a Data de Término na célula abaixo" sqref="R7" xr:uid="{00000000-0002-0000-0300-000005000000}"/>
    <dataValidation allowBlank="1" showInputMessage="1" showErrorMessage="1" prompt="Insira a Data de Término nesta célula" sqref="R8" xr:uid="{00000000-0002-0000-0300-000006000000}"/>
    <dataValidation allowBlank="1" showInputMessage="1" showErrorMessage="1" prompt="Calendário do mês está nas células B3 a H9, abaixo. Próximo mês estão nas células J3 a P9. Terceiro mês está nas células B11 a H17. Quarto mês está nas células J11 a P17" sqref="B2:C2" xr:uid="{00000000-0002-0000-0300-000007000000}"/>
    <dataValidation allowBlank="1" showInputMessage="1" showErrorMessage="1" prompt="Os nomes dos dias da semana do mês acima estão nas células B3 a H3. Esta célula contém o primeiro dia da semana" sqref="B3" xr:uid="{00000000-0002-0000-0300-000008000000}"/>
    <dataValidation allowBlank="1" showInputMessage="1" showErrorMessage="1" prompt="Dias do calendário do mês são atualizados automaticamente nas células B4 a H9. Datas com prazos serão destacadas com cor RGB R=222, G=56, B=0  " sqref="B4" xr:uid="{00000000-0002-0000-0300-000009000000}"/>
    <dataValidation allowBlank="1" showInputMessage="1" showErrorMessage="1" prompt="Calendário deste mês estão nas células abaixo. Células J3 a P3 contêm nomes dos dias da semana para este calendário" sqref="J2:K2" xr:uid="{00000000-0002-0000-0300-00000A000000}"/>
    <dataValidation allowBlank="1" showInputMessage="1" showErrorMessage="1" prompt="Os nomes dos dias da semana do mês acima estão nas células J11 a P11. Esta célula contém o primeiro dia da semana" sqref="J11" xr:uid="{00000000-0002-0000-0300-00000B000000}"/>
    <dataValidation allowBlank="1" showInputMessage="1" showErrorMessage="1" prompt="Dias do calendário do mês são atualizados automaticamente nas células J4 a P9. Datas com prazos serão destacadas com cor RGB R=222, G=56, B=0  " sqref="J4" xr:uid="{00000000-0002-0000-0300-00000C000000}"/>
    <dataValidation allowBlank="1" showInputMessage="1" showErrorMessage="1" prompt="Calendário deste mês estão nas células abaixo. Células B11 a H11 contêm nomes dos dias da semana para este calendário" sqref="B10:C10" xr:uid="{00000000-0002-0000-0300-00000D000000}"/>
    <dataValidation allowBlank="1" showInputMessage="1" showErrorMessage="1" prompt="Dias do calendário do mês são atualizados automaticamente nas células B12 a H17. Datas com prazos serão destacadas com cor RGB R=222, G=56, B=0  " sqref="B12" xr:uid="{00000000-0002-0000-0300-00000E000000}"/>
    <dataValidation allowBlank="1" showInputMessage="1" showErrorMessage="1" prompt="Calendário deste mês estão nas células abaixo. Células J11 a P11 contêm nomes dos dias da semana para este calendário_x000a_" sqref="J10:K10" xr:uid="{00000000-0002-0000-0300-00000F000000}"/>
    <dataValidation allowBlank="1" showInputMessage="1" showErrorMessage="1" prompt="Dias do calendário do mês são atualizados automaticamente nas células J12 a P17. Datas com prazos serão destacadas com cor RGB R=222, G=56, B=0" sqref="J12" xr:uid="{00000000-0002-0000-0300-000010000000}"/>
    <dataValidation allowBlank="1" showInputMessage="1" showErrorMessage="1" prompt="Dica do Calendário Semestral: _x000a__x000a_insira o Ano, a Data de Início e a Data de Término para exibir um cronograma de quatro meses._x000a__x000a_Dias restantes dos prazos são exibidos na R=222, G=56, B=0" sqref="S4:S9" xr:uid="{00000000-0002-0000-0300-000011000000}"/>
    <dataValidation allowBlank="1" showInputMessage="1" showErrorMessage="1" prompt="A fórmula para gerar determinados dias em um mês está nesta célula. Não exclua esse conteúdo" sqref="D2 L2 D10 L10" xr:uid="{00000000-0002-0000-0300-000012000000}"/>
    <dataValidation allowBlank="1" showInputMessage="1" showErrorMessage="1" prompt="A fórmula para gerar semanas em um mês está nesta célula. Não exclua esse conteúdo" sqref="E2 M2 E10 M10" xr:uid="{00000000-0002-0000-0300-000013000000}"/>
    <dataValidation allowBlank="1" showInputMessage="1" showErrorMessage="1" prompt="Título desta planilha está nessa célula. Um calendário de quatro meses está nas células abaixo. Dica está na célula S4" sqref="B1:P1" xr:uid="{00000000-0002-0000-0300-000014000000}"/>
    <dataValidation allowBlank="1" showInputMessage="1" showErrorMessage="1" prompt="Os nomes dos dias da semana do mês acima estão nas células J3 a P3. Esta célula contém o primeiro dia da semana" sqref="J3" xr:uid="{00000000-0002-0000-0300-000015000000}"/>
    <dataValidation allowBlank="1" showInputMessage="1" showErrorMessage="1" prompt="Os nomes dos dias da semana do mês acima estão nas células B11 a H11. Esta célula contém o primeiro dia da semana" sqref="B11" xr:uid="{00000000-0002-0000-0300-000016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"&amp;$B$10&amp;", "&amp;$R$4)&gt;=$R$6)*(DATEVALUE(B12&amp;" "&amp;$B$10&amp;", "&amp;$R$4)&lt;=$R$8)*(MATCH(DATEVALUE(B12&amp;" "&amp;$B$10&amp;", "&amp;$R$4),Prazos!$G:$G,0)&gt;0)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"&amp;$J$10&amp;", "&amp;$R$4)&gt;=$R$6)*(DATEVALUE(J12&amp;" "&amp;$J$10&amp;", "&amp;$R$4)&lt;=$R$8)*(MATCH(DATEVALUE(J12&amp;" "&amp;$J$10&amp;", "&amp;$R$4),Prazos!$G:$G,0)&gt;0)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"&amp;$B$2&amp;", "&amp;$R$4)&gt;=$R$6)*(DATEVALUE(B4&amp;" "&amp;$B$2&amp;", "&amp;$R$4)&lt;=$R$8)*(MATCH(DATEVALUE(B4&amp;" "&amp;$B$2&amp;", "&amp;$R$4),Prazos!$G:$G,0))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"&amp;$J$2&amp;", "&amp;$R$4)&gt;=$R$6)*(DATEVALUE(J4&amp;" "&amp;$J$2&amp;", "&amp;$R$4)&lt;=$R$8)*(MATCH(DATEVALUE(J4&amp;" "&amp;$J$2&amp;", "&amp;$R$4),Prazos!$G:$G,0)&gt;0)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23</vt:i4>
      </vt:variant>
    </vt:vector>
  </HeadingPairs>
  <TitlesOfParts>
    <vt:vector size="27" baseType="lpstr">
      <vt:lpstr>Lista de aulas</vt:lpstr>
      <vt:lpstr>Prazos</vt:lpstr>
      <vt:lpstr>Cronograma semanal</vt:lpstr>
      <vt:lpstr>Calendário semestral</vt:lpstr>
      <vt:lpstr>'Calendário semestral'!Area_de_impressao</vt:lpstr>
      <vt:lpstr>'Cronograma semanal'!Area_de_impressao</vt:lpstr>
      <vt:lpstr>'Lista de aulas'!Area_de_impressao</vt:lpstr>
      <vt:lpstr>Prazos!Area_de_impressao</vt:lpstr>
      <vt:lpstr>ColumnTitleRegion1..H9.4</vt:lpstr>
      <vt:lpstr>ColumnTitleRegion2..P9.4</vt:lpstr>
      <vt:lpstr>ColumnTitleRegion3..H17.4</vt:lpstr>
      <vt:lpstr>ColumnTitleRegion4..P17.4</vt:lpstr>
      <vt:lpstr>ColumnTitleRegion5..R4.4</vt:lpstr>
      <vt:lpstr>ColumnTitleRegion6..R6.4</vt:lpstr>
      <vt:lpstr>ColumnTitleRegion7..R8.4</vt:lpstr>
      <vt:lpstr>CronogramaAno</vt:lpstr>
      <vt:lpstr>CronogramaSemestre</vt:lpstr>
      <vt:lpstr>DiasdaSemana</vt:lpstr>
      <vt:lpstr>FimCronograma</vt:lpstr>
      <vt:lpstr>InícioCronograma</vt:lpstr>
      <vt:lpstr>ListaAula</vt:lpstr>
      <vt:lpstr>Título1</vt:lpstr>
      <vt:lpstr>Título2</vt:lpstr>
      <vt:lpstr>Título3</vt:lpstr>
      <vt:lpstr>'Cronograma semanal'!Titulos_de_impressao</vt:lpstr>
      <vt:lpstr>'Lista de aulas'!Titulos_de_impressao</vt:lpstr>
      <vt:lpstr>Prazos!Titulos_de_impressao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keywords/>
  <cp:lastModifiedBy>Luiz Domingues Filho - VOT</cp:lastModifiedBy>
  <dcterms:created xsi:type="dcterms:W3CDTF">2018-03-21T08:11:08Z</dcterms:created>
  <dcterms:modified xsi:type="dcterms:W3CDTF">2020-01-15T13:14:00Z</dcterms:modified>
  <cp:version/>
</cp:coreProperties>
</file>